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green\Downloads\"/>
    </mc:Choice>
  </mc:AlternateContent>
  <xr:revisionPtr revIDLastSave="0" documentId="8_{EFB900D5-24E8-4D9C-B594-72C63B3173A4}" xr6:coauthVersionLast="44" xr6:coauthVersionMax="44"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110" yWindow="-110" windowWidth="19420" windowHeight="10420"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Input'!$A$1:$T$63</definedName>
    <definedName name="_xlnm.Print_Area" localSheetId="0">Instructions!$A$1:$S$42</definedName>
    <definedName name="_xlnm.Print_Area" localSheetId="4">'Non-Payroll Costs Tracker'!$A$1:$O$41</definedName>
    <definedName name="_xlnm.Print_Area" localSheetId="5">'Payroll Accumulator'!$A$1:$P$111</definedName>
    <definedName name="_xlnm.Print_Area" localSheetId="1">'PPP Forgiveness Calculator'!$A$1:$H$58</definedName>
    <definedName name="_xlnm.Print_Area" localSheetId="2">'Schedule A'!$A$1:$O$64</definedName>
    <definedName name="_xlnm.Print_Area" localSheetId="3">'Schedule A Worksheet'!$A$1:$N$53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9" i="18" l="1"/>
  <c r="D69" i="18"/>
  <c r="F84" i="18"/>
  <c r="E84" i="18"/>
  <c r="D84" i="18"/>
  <c r="C84" i="18"/>
  <c r="X53" i="18"/>
  <c r="J53" i="18"/>
  <c r="I53" i="18"/>
  <c r="D67" i="18" l="1"/>
  <c r="J50" i="17" l="1"/>
  <c r="C22" i="11" l="1"/>
  <c r="C21" i="11"/>
  <c r="B21" i="11"/>
  <c r="Y50" i="18" l="1"/>
  <c r="Y51" i="18"/>
  <c r="S51" i="18" l="1"/>
  <c r="U51" i="18"/>
  <c r="X51" i="18"/>
  <c r="J51" i="18"/>
  <c r="M51" i="18" s="1"/>
  <c r="E39" i="18" l="1"/>
  <c r="H39" i="18" s="1"/>
  <c r="E51" i="18"/>
  <c r="E50" i="18"/>
  <c r="H50" i="18" s="1"/>
  <c r="H51" i="18" l="1"/>
  <c r="N51" i="18" s="1"/>
  <c r="U34" i="18"/>
  <c r="U35" i="18"/>
  <c r="U36" i="18"/>
  <c r="U37" i="18"/>
  <c r="U38" i="18"/>
  <c r="U39" i="18"/>
  <c r="U40" i="18"/>
  <c r="U41" i="18"/>
  <c r="U42" i="18"/>
  <c r="U43" i="18"/>
  <c r="U44" i="18"/>
  <c r="U45" i="18"/>
  <c r="U46" i="18"/>
  <c r="U47" i="18"/>
  <c r="U48" i="18"/>
  <c r="U49" i="18"/>
  <c r="U50" i="18"/>
  <c r="U33" i="18"/>
  <c r="S34" i="18"/>
  <c r="S35" i="18"/>
  <c r="S36" i="18"/>
  <c r="S37" i="18"/>
  <c r="S38" i="18"/>
  <c r="S39" i="18"/>
  <c r="S40" i="18"/>
  <c r="S41" i="18"/>
  <c r="S42" i="18"/>
  <c r="S43" i="18"/>
  <c r="S44" i="18"/>
  <c r="S45" i="18"/>
  <c r="S46" i="18"/>
  <c r="S47" i="18"/>
  <c r="S48" i="18"/>
  <c r="S49" i="18"/>
  <c r="S50" i="18"/>
  <c r="S33" i="18"/>
  <c r="N41" i="19"/>
  <c r="O51" i="18" l="1"/>
  <c r="P51" i="18" s="1"/>
  <c r="V51" i="18"/>
  <c r="W51" i="18" s="1"/>
  <c r="X35" i="18"/>
  <c r="X37" i="18"/>
  <c r="X38" i="18"/>
  <c r="X39" i="18"/>
  <c r="X40" i="18"/>
  <c r="X41" i="18"/>
  <c r="X42" i="18"/>
  <c r="X43" i="18"/>
  <c r="X44" i="18"/>
  <c r="X45" i="18"/>
  <c r="X46" i="18"/>
  <c r="X47" i="18"/>
  <c r="X48" i="18"/>
  <c r="X49" i="18"/>
  <c r="X50" i="18"/>
  <c r="Y36" i="18"/>
  <c r="Y37" i="18"/>
  <c r="Y38" i="18"/>
  <c r="Y39" i="18"/>
  <c r="Y40" i="18"/>
  <c r="Y41" i="18"/>
  <c r="Y42" i="18"/>
  <c r="Y43" i="18"/>
  <c r="Y44" i="18"/>
  <c r="Y45" i="18"/>
  <c r="Y46" i="18"/>
  <c r="Y47" i="18"/>
  <c r="Y48" i="18"/>
  <c r="Y49" i="18"/>
  <c r="E34" i="18" l="1"/>
  <c r="E35" i="18"/>
  <c r="E36" i="18"/>
  <c r="E37" i="18"/>
  <c r="E38" i="18"/>
  <c r="V39" i="18"/>
  <c r="E40" i="18"/>
  <c r="E41" i="18"/>
  <c r="E42" i="18"/>
  <c r="E43" i="18"/>
  <c r="E44" i="18"/>
  <c r="E45" i="18"/>
  <c r="E46" i="18"/>
  <c r="E47" i="18"/>
  <c r="E48" i="18"/>
  <c r="E49" i="18"/>
  <c r="V50" i="18"/>
  <c r="E33" i="18"/>
  <c r="H33" i="18" s="1"/>
  <c r="H42" i="18" l="1"/>
  <c r="V42" i="18" s="1"/>
  <c r="H34" i="18"/>
  <c r="V34" i="18" s="1"/>
  <c r="H49" i="18"/>
  <c r="V49" i="18" s="1"/>
  <c r="H37" i="18"/>
  <c r="V37" i="18" s="1"/>
  <c r="H47" i="18"/>
  <c r="V47" i="18" s="1"/>
  <c r="H43" i="18"/>
  <c r="V43" i="18" s="1"/>
  <c r="H35" i="18"/>
  <c r="V35" i="18" s="1"/>
  <c r="H46" i="18"/>
  <c r="V46" i="18" s="1"/>
  <c r="H38" i="18"/>
  <c r="V38" i="18" s="1"/>
  <c r="H45" i="18"/>
  <c r="V45" i="18" s="1"/>
  <c r="H41" i="18"/>
  <c r="V41" i="18" s="1"/>
  <c r="H48" i="18"/>
  <c r="V48" i="18" s="1"/>
  <c r="H44" i="18"/>
  <c r="V44" i="18" s="1"/>
  <c r="H40" i="18"/>
  <c r="V40" i="18" s="1"/>
  <c r="H36" i="18"/>
  <c r="V36" i="18" s="1"/>
  <c r="V33" i="18"/>
  <c r="N45" i="19"/>
  <c r="J48" i="17" s="1"/>
  <c r="D29" i="16" l="1"/>
  <c r="D30" i="16" s="1"/>
  <c r="D18" i="16"/>
  <c r="D20" i="16" s="1"/>
  <c r="N22" i="11"/>
  <c r="N23" i="11"/>
  <c r="N24" i="11"/>
  <c r="N25" i="11"/>
  <c r="N26" i="11"/>
  <c r="N27" i="11"/>
  <c r="N28" i="11"/>
  <c r="N21" i="11"/>
  <c r="L41" i="16"/>
  <c r="L37" i="16"/>
  <c r="L35" i="16"/>
  <c r="L43" i="16" l="1"/>
  <c r="L39" i="16"/>
  <c r="D82" i="18" l="1"/>
  <c r="F82" i="18" s="1"/>
  <c r="D81" i="18"/>
  <c r="F81" i="18" s="1"/>
  <c r="D80" i="18"/>
  <c r="F80" i="18" s="1"/>
  <c r="D79" i="18"/>
  <c r="F79" i="18" s="1"/>
  <c r="D78" i="18"/>
  <c r="D62" i="18"/>
  <c r="D63" i="18"/>
  <c r="D64" i="18"/>
  <c r="D65" i="18"/>
  <c r="D66" i="18"/>
  <c r="D61" i="18"/>
  <c r="J25" i="17"/>
  <c r="J50" i="18"/>
  <c r="M50" i="18" s="1"/>
  <c r="N50" i="18" s="1"/>
  <c r="J49" i="18"/>
  <c r="M49" i="18" s="1"/>
  <c r="N49" i="18" s="1"/>
  <c r="J48" i="18"/>
  <c r="M48" i="18" s="1"/>
  <c r="N48" i="18" s="1"/>
  <c r="J47" i="18"/>
  <c r="M47" i="18" s="1"/>
  <c r="N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M35" i="18" s="1"/>
  <c r="J34" i="18"/>
  <c r="J33" i="18"/>
  <c r="M33" i="18" s="1"/>
  <c r="B23" i="18"/>
  <c r="B27" i="18" s="1"/>
  <c r="D27" i="18" s="1"/>
  <c r="F78" i="18" l="1"/>
  <c r="C28" i="16"/>
  <c r="M34" i="18"/>
  <c r="N34" i="18" s="1"/>
  <c r="C17" i="16"/>
  <c r="N38" i="18"/>
  <c r="W38" i="18"/>
  <c r="N42" i="18"/>
  <c r="W42" i="18"/>
  <c r="N46" i="18"/>
  <c r="W46" i="18"/>
  <c r="W50" i="18"/>
  <c r="N35" i="18"/>
  <c r="W35" i="18"/>
  <c r="N39" i="18"/>
  <c r="W39" i="18"/>
  <c r="N43" i="18"/>
  <c r="W43" i="18"/>
  <c r="W47" i="18"/>
  <c r="N36" i="18"/>
  <c r="W36" i="18"/>
  <c r="N40" i="18"/>
  <c r="W40" i="18"/>
  <c r="N44" i="18"/>
  <c r="W44" i="18"/>
  <c r="W48" i="18"/>
  <c r="N37" i="18"/>
  <c r="W37" i="18"/>
  <c r="N41" i="18"/>
  <c r="W41" i="18"/>
  <c r="N45" i="18"/>
  <c r="W45" i="18"/>
  <c r="W49" i="18"/>
  <c r="O33" i="18"/>
  <c r="W33" i="18"/>
  <c r="Y35" i="18"/>
  <c r="O43" i="18"/>
  <c r="N33" i="18"/>
  <c r="O38" i="18"/>
  <c r="O50" i="18"/>
  <c r="O36" i="18"/>
  <c r="P36" i="18" s="1"/>
  <c r="O40" i="18"/>
  <c r="O41" i="18"/>
  <c r="O49" i="18"/>
  <c r="J38" i="17"/>
  <c r="F30" i="11"/>
  <c r="C22" i="3" s="1"/>
  <c r="W34" i="18" l="1"/>
  <c r="O35" i="18"/>
  <c r="P35" i="18" s="1"/>
  <c r="P33" i="18"/>
  <c r="P41" i="18"/>
  <c r="P40" i="18"/>
  <c r="P43" i="18"/>
  <c r="P38" i="18"/>
  <c r="P49" i="18"/>
  <c r="P50" i="18"/>
  <c r="O46" i="18"/>
  <c r="O39" i="18"/>
  <c r="O34" i="18"/>
  <c r="O42" i="18"/>
  <c r="O47" i="18"/>
  <c r="X33" i="18"/>
  <c r="Y33" i="18"/>
  <c r="Y53" i="18" s="1"/>
  <c r="Y34" i="18"/>
  <c r="X34" i="18"/>
  <c r="O44" i="18"/>
  <c r="O37" i="18"/>
  <c r="O48" i="18"/>
  <c r="O45" i="18"/>
  <c r="C20" i="16"/>
  <c r="J13" i="17" s="1"/>
  <c r="C30" i="16"/>
  <c r="J23" i="17" s="1"/>
  <c r="N30" i="11"/>
  <c r="C23" i="3" s="1"/>
  <c r="B22" i="11"/>
  <c r="B23" i="11" s="1"/>
  <c r="J43" i="17" l="1"/>
  <c r="Y55" i="18"/>
  <c r="E17" i="16" s="1"/>
  <c r="P45" i="18"/>
  <c r="P46" i="18"/>
  <c r="P37" i="18"/>
  <c r="P47" i="18"/>
  <c r="P39" i="18"/>
  <c r="P48" i="18"/>
  <c r="P44" i="18"/>
  <c r="P42" i="18"/>
  <c r="P34" i="18"/>
  <c r="X36" i="18"/>
  <c r="J15" i="17"/>
  <c r="J52" i="17" s="1"/>
  <c r="J54" i="17" s="1"/>
  <c r="E20" i="16" l="1"/>
  <c r="J17" i="17" s="1"/>
  <c r="C30" i="3" s="1"/>
  <c r="C20" i="3"/>
  <c r="C41" i="3" s="1"/>
  <c r="C34" i="3" l="1"/>
  <c r="E30" i="11"/>
  <c r="C23" i="11"/>
  <c r="B24" i="11" s="1"/>
  <c r="M30" i="11"/>
  <c r="G30" i="11"/>
  <c r="H30" i="11"/>
  <c r="I30" i="11"/>
  <c r="J30" i="11"/>
  <c r="K30" i="11"/>
  <c r="L30" i="11"/>
  <c r="C21" i="3" l="1"/>
  <c r="C24" i="11"/>
  <c r="B25" i="11" s="1"/>
  <c r="C25" i="11" l="1"/>
  <c r="B26" i="11" s="1"/>
  <c r="C26" i="11" l="1"/>
  <c r="B27" i="11" s="1"/>
  <c r="C27" i="11" l="1"/>
  <c r="B28" i="11" s="1"/>
  <c r="C28" i="11" s="1"/>
  <c r="C25" i="3"/>
  <c r="C32" i="3" s="1"/>
  <c r="C36" i="3" s="1"/>
  <c r="C43" i="3" s="1"/>
  <c r="D47" i="3" s="1"/>
  <c r="D49" i="3" l="1"/>
</calcChain>
</file>

<file path=xl/sharedStrings.xml><?xml version="1.0" encoding="utf-8"?>
<sst xmlns="http://schemas.openxmlformats.org/spreadsheetml/2006/main" count="354" uniqueCount="269">
  <si>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</si>
  <si>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</si>
  <si>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</si>
  <si>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</si>
  <si>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</si>
  <si>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</si>
  <si>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</si>
  <si>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</si>
  <si>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</si>
  <si>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</si>
  <si>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</si>
  <si>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</si>
  <si>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</si>
  <si>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</si>
  <si>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</si>
  <si>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</si>
  <si>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</si>
  <si>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</si>
  <si>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</si>
  <si>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</si>
  <si>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</si>
  <si>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</si>
  <si>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</si>
  <si>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</si>
  <si>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</si>
  <si>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</si>
  <si>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</si>
  <si>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</si>
  <si>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</si>
  <si>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</si>
  <si>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</si>
  <si>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</si>
  <si>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</si>
  <si>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Remaining loan balance after forgiveness</t>
  </si>
  <si>
    <t>Net amount of eligible loan forgiveness</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</si>
  <si>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</si>
  <si>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</si>
  <si>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</si>
  <si>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</si>
  <si>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</si>
  <si>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</si>
  <si>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</si>
  <si>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</si>
  <si>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</si>
  <si>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</si>
  <si>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</si>
  <si>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</si>
  <si>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</si>
  <si>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</si>
  <si>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</si>
  <si>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</si>
  <si>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</si>
  <si>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</si>
  <si>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</si>
  <si>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</si>
  <si>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</si>
  <si>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</si>
  <si>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</si>
  <si>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</si>
  <si>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</si>
  <si>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</si>
  <si>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</si>
  <si>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</si>
  <si>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</si>
  <si>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</si>
  <si>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</si>
  <si>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</si>
  <si>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</si>
  <si>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</si>
  <si>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</si>
  <si>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</si>
  <si>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</si>
  <si>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</si>
  <si>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</si>
  <si>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</si>
  <si>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</si>
  <si>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</si>
  <si>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</si>
  <si>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</si>
  <si>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</si>
  <si>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</si>
  <si>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</si>
  <si>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</si>
  <si>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</si>
  <si>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</si>
  <si>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</si>
  <si>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</si>
  <si>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</si>
  <si>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</si>
  <si>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</si>
  <si>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</si>
  <si>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</si>
  <si>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</si>
  <si>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</si>
  <si>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</si>
  <si>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</si>
  <si>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</si>
  <si>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</si>
  <si>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</si>
  <si>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</si>
  <si>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</si>
  <si>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</si>
  <si>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</si>
  <si>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</si>
  <si>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</si>
  <si>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</si>
  <si>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</si>
  <si>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</si>
  <si>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</si>
  <si>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</si>
  <si>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</si>
  <si>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</si>
  <si>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</si>
  <si>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</si>
  <si>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</si>
  <si>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</si>
  <si>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</si>
  <si>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</si>
  <si>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</si>
  <si>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</si>
  <si>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</si>
  <si>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</si>
  <si>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</si>
  <si>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</si>
  <si>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</si>
  <si>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</si>
  <si>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</si>
  <si>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</si>
  <si>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</si>
  <si>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</si>
  <si>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</si>
  <si>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</si>
  <si>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</si>
  <si>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</si>
  <si>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</si>
  <si>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</si>
  <si>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t>See Note 6 below for information</t>
  </si>
  <si>
    <t>Will carry over from Payroll Accumulator</t>
  </si>
  <si>
    <t>Will carry over from Schedule A worksheet</t>
  </si>
  <si>
    <t>From Schedule A tab</t>
  </si>
  <si>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</si>
  <si>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</si>
  <si>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</si>
  <si>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</si>
  <si>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</si>
  <si>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</si>
  <si>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</si>
  <si>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</si>
  <si>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</si>
  <si>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</si>
  <si>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</si>
  <si>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</si>
  <si>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</si>
  <si>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</si>
  <si>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</si>
  <si>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</si>
  <si>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</si>
  <si>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</si>
  <si>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</si>
  <si>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</si>
  <si>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</si>
  <si>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</si>
  <si>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</si>
  <si>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</si>
  <si>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</si>
  <si>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</si>
  <si>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</si>
  <si>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</si>
  <si>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</si>
  <si>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</si>
  <si>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</si>
  <si>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</si>
  <si>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</si>
  <si>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</si>
  <si>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</si>
  <si>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</si>
  <si>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</si>
  <si>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</si>
  <si>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</si>
  <si>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</si>
  <si>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</si>
  <si>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</si>
  <si>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</si>
  <si>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</si>
  <si>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</si>
  <si>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</si>
  <si>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</si>
  <si>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</si>
  <si>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</si>
  <si>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</si>
  <si>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</si>
  <si>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</si>
  <si>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</si>
  <si>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</si>
  <si>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</si>
  <si>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</si>
  <si>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</si>
  <si>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</si>
  <si>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</si>
  <si>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</si>
  <si>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</si>
  <si>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</si>
  <si>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</si>
  <si>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</si>
  <si>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</si>
  <si>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</si>
  <si>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</si>
  <si>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</si>
  <si>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</si>
  <si>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</si>
  <si>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</si>
  <si>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</si>
  <si>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</si>
  <si>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</si>
  <si>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</si>
  <si>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</si>
  <si>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</si>
  <si>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</si>
  <si>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</si>
  <si>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</si>
  <si>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</si>
  <si>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</si>
  <si>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</si>
  <si>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</si>
  <si>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</si>
  <si>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t>Salary/Hourly Wage Reduction after  Safe Harbor</t>
  </si>
  <si>
    <t>Paid Hourly (H); Salary (S); Other (O) 
This must be done to drive correct calculations in the following columns (See Note 4 below)</t>
  </si>
  <si>
    <r>
      <t xml:space="preserve">Run payroll reports by employee for the 8 week covered period or alternative covered period. </t>
    </r>
    <r>
      <rPr>
        <i/>
        <sz val="11"/>
        <color rgb="FF000000"/>
        <rFont val="Calibri"/>
        <family val="2"/>
        <scheme val="minor"/>
      </rPr>
      <t>See AICPA recommendation to SBA below.</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</si>
  <si>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</si>
  <si>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</si>
  <si>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</si>
  <si>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</si>
  <si>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</si>
  <si>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</si>
  <si>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</si>
  <si>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</si>
  <si>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</si>
  <si>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</si>
  <si>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</si>
  <si>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</si>
  <si>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</si>
  <si>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</si>
  <si>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</si>
  <si>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</si>
  <si>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</si>
  <si>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</si>
  <si>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</si>
  <si>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Weeks
Paid 
(Jan. 1 - March 31, 2020 is 13 weeks)</t>
  </si>
  <si>
    <t xml:space="preserve">Average Annual Salary or Hourly Wage (Step 1b)
</t>
  </si>
  <si>
    <t>Will show #DIV/0! until data is entered</t>
  </si>
  <si>
    <t>Will show #Div/0! until data entered</t>
  </si>
  <si>
    <t>Add: Accrued Interest on PPP Loan</t>
  </si>
  <si>
    <t>PPP Loan Forgiveness Calculation</t>
  </si>
  <si>
    <t>Tip:</t>
  </si>
  <si>
    <t>Determine if pay was reduced greater than 25%</t>
  </si>
  <si>
    <t>Schedule A Worksheet - Box 3 
(Sum of columns X &amp; Y)</t>
  </si>
  <si>
    <t>Draft as of May 27, 2020</t>
  </si>
  <si>
    <t>Updated: 5/27/2020</t>
  </si>
  <si>
    <r>
      <rPr>
        <b/>
        <sz val="9"/>
        <color theme="1"/>
        <rFont val="Calibri"/>
        <family val="2"/>
        <scheme val="minor"/>
      </rPr>
      <t>Note 2 -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</si>
  <si>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rPr>
        <b/>
        <sz val="9"/>
        <color theme="1"/>
        <rFont val="Calibri"/>
        <family val="2"/>
        <scheme val="minor"/>
      </rPr>
      <t xml:space="preserve">Note 3 -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</si>
  <si>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r>
      <rPr>
        <b/>
        <sz val="11"/>
        <color theme="1"/>
        <rFont val="Calibri"/>
        <family val="2"/>
        <scheme val="minor"/>
      </rPr>
      <t xml:space="preserve">Note 1: </t>
    </r>
    <r>
      <rPr>
        <sz val="11"/>
        <color theme="1"/>
        <rFont val="Calibri"/>
        <family val="2"/>
        <scheme val="minor"/>
      </rPr>
      <t>The May 22, 2020 Interim Final Rule relating to Loan Forgiveness provides that no additional forgiveness is provided for retirement or health insurance contributions for self-employed individuals, including Schedule C filers and general partners.  Therefore, costs related to Schedule C filers and general partners should not be included in non-cash compensation costs for retirement or health insurance contributions.</t>
    </r>
  </si>
  <si>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 Include employees for Table 1 and Table 2 on this line.</t>
    </r>
  </si>
  <si>
    <r>
      <rPr>
        <b/>
        <sz val="11"/>
        <color theme="1"/>
        <rFont val="Calibri"/>
        <family val="2"/>
        <scheme val="minor"/>
      </rPr>
      <t>Note 5: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</si>
  <si>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r>
      <t>Note 6: Salary/Wage Reduction Safe Harbor -</t>
    </r>
    <r>
      <rPr>
        <sz val="11"/>
        <color theme="1"/>
        <rFont val="Calibri"/>
        <family val="2"/>
        <scheme val="minor"/>
      </rPr>
      <t xml:space="preserve"> Please refer to page 7 of the SBA form 3508, which is the forgiveness application for additional details on these calculations.</t>
    </r>
  </si>
  <si>
    <r>
      <rPr>
        <b/>
        <sz val="11"/>
        <color theme="1"/>
        <rFont val="Calibri"/>
        <family val="2"/>
        <scheme val="minor"/>
      </rPr>
      <t>Note 7: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</si>
  <si>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r>
      <t xml:space="preserve">Note 8: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</si>
  <si>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For owner-employees without additional employees, self-employed individuals, or independent contractors; please enter FTEs as 1 in the following cells: N18 OR P18 and R21 OR R24.</t>
  </si>
  <si>
    <t>The added rows must be added right after the last row of blue input cells.  Rows cannot be added in the table other than at the end of the table.</t>
  </si>
  <si>
    <t>See note 2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</si>
</sst>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
      <i/>
      <sz val="10"/>
      <color rgb="FFFF0000"/>
      <name val="Calibri"/>
      <family val="2"/>
      <scheme val="minor"/>
    </font>
    <font>
      <b/>
      <sz val="36"/>
      <color rgb="FF72246C"/>
      <name val="Calibri"/>
      <family val="2"/>
      <scheme val="minor"/>
    </font>
    <font>
      <b/>
      <sz val="28"/>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6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2"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3"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0" applyNumberFormat="1"/>
    <xf numFmtId="0" fontId="2" fillId="0" borderId="0" xfId="0" applyFont="1" applyFill="1" applyBorder="1" applyAlignment="1">
      <alignment wrapText="1"/>
    </xf>
    <xf numFmtId="0" fontId="30" fillId="0" borderId="20" xfId="0" applyFont="1" applyFill="1" applyBorder="1" applyAlignment="1">
      <alignment vertical="top"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0" fontId="0" fillId="0" borderId="5" xfId="0" applyBorder="1"/>
    <xf numFmtId="0" fontId="0" fillId="8" borderId="0" xfId="0" applyFill="1"/>
    <xf numFmtId="167" fontId="2" fillId="4" borderId="0" xfId="0" applyNumberFormat="1" applyFont="1" applyFill="1" applyBorder="1"/>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6" fillId="0" borderId="0" xfId="0" applyFont="1" applyAlignment="1">
      <alignment horizontal="center" vertical="center"/>
    </xf>
    <xf numFmtId="0" fontId="55" fillId="0" borderId="0" xfId="0" applyFont="1" applyBorder="1" applyAlignment="1">
      <alignment wrapText="1"/>
    </xf>
    <xf numFmtId="164" fontId="0" fillId="5" borderId="34" xfId="4" applyNumberFormat="1" applyFont="1" applyFill="1" applyBorder="1"/>
    <xf numFmtId="164" fontId="0" fillId="0" borderId="10" xfId="0" applyNumberFormat="1" applyBorder="1"/>
    <xf numFmtId="10" fontId="0" fillId="7" borderId="0" xfId="1" applyNumberFormat="1" applyFont="1" applyFill="1" applyBorder="1"/>
    <xf numFmtId="0" fontId="39" fillId="0" borderId="0" xfId="2" applyFont="1" applyFill="1" applyAlignment="1">
      <alignment wrapText="1"/>
    </xf>
    <xf numFmtId="0" fontId="11" fillId="4" borderId="0" xfId="0" applyFont="1" applyFill="1" applyBorder="1" applyAlignment="1">
      <alignment horizontal="center" wrapText="1"/>
    </xf>
    <xf numFmtId="0" fontId="5" fillId="0" borderId="0" xfId="0" applyFont="1" applyBorder="1"/>
    <xf numFmtId="0" fontId="5" fillId="0" borderId="7" xfId="0" applyFont="1" applyFill="1" applyBorder="1"/>
    <xf numFmtId="0" fontId="0" fillId="0" borderId="0" xfId="0" applyAlignment="1">
      <alignment horizontal="left" wrapText="1"/>
    </xf>
    <xf numFmtId="164" fontId="0" fillId="0" borderId="0" xfId="4" applyNumberFormat="1" applyFont="1" applyFill="1" applyBorder="1" applyAlignment="1">
      <alignment horizontal="right"/>
    </xf>
    <xf numFmtId="164" fontId="30" fillId="0" borderId="0" xfId="4" applyNumberFormat="1" applyFont="1" applyFill="1" applyBorder="1" applyAlignment="1">
      <alignment horizontal="left" vertical="top" wrapText="1"/>
    </xf>
    <xf numFmtId="0" fontId="57" fillId="0" borderId="0" xfId="0" applyFont="1" applyAlignment="1">
      <alignment horizontal="center" vertical="top"/>
    </xf>
    <xf numFmtId="0" fontId="22" fillId="0" borderId="0" xfId="0" applyFont="1" applyAlignment="1"/>
    <xf numFmtId="0" fontId="22" fillId="0" borderId="0" xfId="0" applyFont="1" applyAlignment="1">
      <alignment wrapText="1"/>
    </xf>
    <xf numFmtId="0" fontId="32" fillId="0" borderId="0" xfId="0" applyFont="1"/>
    <xf numFmtId="164" fontId="0" fillId="0" borderId="20" xfId="0" applyNumberFormat="1" applyBorder="1"/>
    <xf numFmtId="0" fontId="35" fillId="7" borderId="0" xfId="0" applyFont="1" applyFill="1" applyBorder="1" applyAlignment="1">
      <alignment horizontal="center" wrapText="1"/>
    </xf>
    <xf numFmtId="164" fontId="0" fillId="0" borderId="35" xfId="4" applyNumberFormat="1" applyFont="1" applyFill="1" applyBorder="1"/>
    <xf numFmtId="164" fontId="0" fillId="0" borderId="36" xfId="4" applyNumberFormat="1" applyFont="1" applyFill="1" applyBorder="1"/>
    <xf numFmtId="9" fontId="0" fillId="0" borderId="21" xfId="1" applyNumberFormat="1" applyFont="1" applyBorder="1" applyAlignment="1">
      <alignment horizontal="right" wrapText="1"/>
    </xf>
    <xf numFmtId="0" fontId="30" fillId="0" borderId="21" xfId="0" applyFont="1" applyFill="1" applyBorder="1" applyAlignment="1">
      <alignment vertical="top" wrapText="1"/>
    </xf>
    <xf numFmtId="164" fontId="0" fillId="7" borderId="22" xfId="4" applyNumberFormat="1" applyFont="1" applyFill="1" applyBorder="1" applyAlignment="1">
      <alignment vertical="center"/>
    </xf>
    <xf numFmtId="0" fontId="0" fillId="7" borderId="23" xfId="0" applyFill="1" applyBorder="1"/>
    <xf numFmtId="164" fontId="1" fillId="10" borderId="0" xfId="4" applyNumberFormat="1" applyFont="1" applyFill="1" applyBorder="1"/>
    <xf numFmtId="164" fontId="1" fillId="0" borderId="0" xfId="4" applyNumberFormat="1" applyFont="1" applyBorder="1"/>
    <xf numFmtId="164" fontId="1" fillId="4" borderId="0" xfId="4" applyNumberFormat="1" applyFont="1" applyFill="1" applyBorder="1"/>
    <xf numFmtId="166" fontId="1" fillId="0" borderId="0" xfId="4" applyNumberFormat="1" applyFont="1" applyFill="1" applyBorder="1" applyAlignment="1">
      <alignment horizontal="center" vertical="center"/>
    </xf>
    <xf numFmtId="166" fontId="1" fillId="0" borderId="0" xfId="4" applyNumberFormat="1" applyFont="1" applyBorder="1" applyAlignment="1">
      <alignment horizontal="center" vertical="center"/>
    </xf>
    <xf numFmtId="43" fontId="2" fillId="4" borderId="0" xfId="4" applyFont="1" applyFill="1" applyBorder="1" applyAlignment="1">
      <alignment horizontal="center" vertical="center"/>
    </xf>
    <xf numFmtId="166" fontId="2" fillId="4" borderId="0" xfId="4" applyNumberFormat="1" applyFont="1" applyFill="1" applyBorder="1" applyAlignment="1">
      <alignment horizontal="center" vertical="center" wrapText="1"/>
    </xf>
    <xf numFmtId="166" fontId="53" fillId="0" borderId="0" xfId="4" applyNumberFormat="1" applyFont="1" applyFill="1" applyBorder="1" applyAlignment="1">
      <alignment horizontal="center" vertical="center" wrapText="1"/>
    </xf>
    <xf numFmtId="166" fontId="53" fillId="0" borderId="0" xfId="4" applyNumberFormat="1" applyFont="1" applyBorder="1" applyAlignment="1">
      <alignment horizontal="center" vertical="center" wrapText="1"/>
    </xf>
    <xf numFmtId="166" fontId="2" fillId="0" borderId="0" xfId="4" applyNumberFormat="1" applyFont="1" applyBorder="1" applyAlignment="1">
      <alignment horizontal="center" vertical="center"/>
    </xf>
    <xf numFmtId="164" fontId="53" fillId="0" borderId="0" xfId="4" applyNumberFormat="1" applyFont="1" applyBorder="1" applyAlignment="1">
      <alignment horizontal="center" vertical="center" wrapText="1"/>
    </xf>
    <xf numFmtId="9" fontId="0" fillId="5" borderId="0" xfId="1" applyFont="1" applyFill="1" applyBorder="1"/>
    <xf numFmtId="0" fontId="34" fillId="0" borderId="0" xfId="0" applyFont="1" applyFill="1" applyBorder="1" applyAlignment="1">
      <alignment vertical="top" wrapText="1"/>
    </xf>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7" xfId="0" applyBorder="1" applyAlignment="1">
      <alignment horizontal="left" vertical="top"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3" fillId="0" borderId="0" xfId="2" applyFont="1" applyFill="1" applyAlignment="1">
      <alignment horizontal="left"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72246C"/>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42"/>
  <sheetViews>
    <sheetView showGridLines="0" tabSelected="1" zoomScale="115" zoomScaleNormal="115" zoomScalePageLayoutView="70" workbookViewId="0">
      <selection activeCell="H26" sqref="H26"/>
    </sheetView>
  </sheetViews>
  <sheetFormatPr defaultRowHeight="14.5" x14ac:dyDescent="0.35"/>
  <cols>
    <col min="1" max="1" width="11.08984375" customWidth="1"/>
    <col min="6" max="6" width="9.08984375" customWidth="1"/>
    <col min="15" max="15" width="9.7265625" customWidth="1"/>
    <col min="18" max="18" width="10" customWidth="1"/>
  </cols>
  <sheetData>
    <row r="1" spans="1:15" ht="21" x14ac:dyDescent="0.5">
      <c r="A1" s="19" t="s">
        <v>6</v>
      </c>
    </row>
    <row r="2" spans="1:15" ht="21" x14ac:dyDescent="0.5">
      <c r="A2" s="19" t="s">
        <v>1</v>
      </c>
    </row>
    <row r="3" spans="1:15" ht="21" x14ac:dyDescent="0.5">
      <c r="A3" s="5" t="s">
        <v>256</v>
      </c>
    </row>
    <row r="4" spans="1:15" ht="15" customHeight="1" x14ac:dyDescent="0.5">
      <c r="A4" s="5"/>
    </row>
    <row r="5" spans="1:15" x14ac:dyDescent="0.35">
      <c r="A5" s="4"/>
      <c r="B5" s="3"/>
    </row>
    <row r="6" spans="1:15" x14ac:dyDescent="0.35">
      <c r="A6" s="4"/>
      <c r="B6" s="3"/>
    </row>
    <row r="7" spans="1:15" s="2" customFormat="1" ht="18.5" x14ac:dyDescent="0.45"/>
    <row r="8" spans="1:15" s="2" customFormat="1" ht="21" x14ac:dyDescent="0.5">
      <c r="A8" s="19" t="s">
        <v>0</v>
      </c>
    </row>
    <row r="9" spans="1:15" s="2" customFormat="1" ht="18.5" x14ac:dyDescent="0.45">
      <c r="A9" s="58" t="s">
        <v>141</v>
      </c>
      <c r="B9" s="58"/>
      <c r="C9" s="58"/>
      <c r="D9" s="58"/>
      <c r="E9" s="58"/>
      <c r="F9" s="58"/>
      <c r="G9" s="58"/>
      <c r="H9" s="58"/>
      <c r="I9" s="58"/>
      <c r="J9" s="58"/>
      <c r="K9" s="58"/>
      <c r="L9" s="58"/>
      <c r="M9" s="58"/>
      <c r="N9" s="58"/>
      <c r="O9" s="58"/>
    </row>
    <row r="10" spans="1:15" s="2" customFormat="1" ht="18.5" x14ac:dyDescent="0.45">
      <c r="A10" s="277" t="s">
        <v>148</v>
      </c>
      <c r="B10" s="277"/>
      <c r="C10" s="277"/>
      <c r="D10" s="277"/>
      <c r="E10" s="277"/>
      <c r="F10" s="277"/>
      <c r="G10" s="277"/>
      <c r="H10" s="277"/>
      <c r="I10" s="277"/>
      <c r="J10" s="277"/>
      <c r="K10" s="277"/>
      <c r="L10" s="277"/>
      <c r="M10" s="277"/>
      <c r="N10" s="277"/>
      <c r="O10" s="277"/>
    </row>
    <row r="11" spans="1:15" s="2" customFormat="1" ht="8.5" customHeight="1" x14ac:dyDescent="0.5">
      <c r="A11" s="19"/>
    </row>
    <row r="12" spans="1:15" s="59" customFormat="1" ht="18" customHeight="1" x14ac:dyDescent="0.45">
      <c r="A12" s="66">
        <v>1</v>
      </c>
      <c r="B12" s="59" t="s">
        <v>49</v>
      </c>
    </row>
    <row r="13" spans="1:15" s="59" customFormat="1" ht="8.5" customHeight="1" x14ac:dyDescent="0.5">
      <c r="A13" s="307"/>
    </row>
    <row r="14" spans="1:15" s="59" customFormat="1" ht="18.5" x14ac:dyDescent="0.45">
      <c r="A14" s="66">
        <v>2</v>
      </c>
      <c r="B14" s="59" t="s">
        <v>150</v>
      </c>
    </row>
    <row r="15" spans="1:15" s="59" customFormat="1" ht="12" customHeight="1" x14ac:dyDescent="0.45">
      <c r="A15" s="66"/>
    </row>
    <row r="16" spans="1:15" s="59" customFormat="1" ht="18.5" x14ac:dyDescent="0.45">
      <c r="A16" s="66">
        <v>3</v>
      </c>
      <c r="B16" s="59" t="s">
        <v>152</v>
      </c>
    </row>
    <row r="17" spans="1:18" s="59" customFormat="1" ht="9.75" customHeight="1" x14ac:dyDescent="0.45">
      <c r="A17" s="66"/>
    </row>
    <row r="18" spans="1:18" s="59" customFormat="1" ht="18.5" x14ac:dyDescent="0.45">
      <c r="A18" s="20">
        <v>4</v>
      </c>
      <c r="B18" s="59" t="s">
        <v>27</v>
      </c>
    </row>
    <row r="19" spans="1:18" s="2" customFormat="1" ht="11.5" customHeight="1" x14ac:dyDescent="0.45">
      <c r="A19" s="20"/>
    </row>
    <row r="20" spans="1:18" s="2" customFormat="1" ht="18.5" x14ac:dyDescent="0.45">
      <c r="A20" s="96">
        <v>5</v>
      </c>
      <c r="B20" s="2" t="s">
        <v>28</v>
      </c>
    </row>
    <row r="21" spans="1:18" s="2" customFormat="1" ht="18.5" x14ac:dyDescent="0.45">
      <c r="A21" s="1"/>
      <c r="C21" s="68" t="s">
        <v>29</v>
      </c>
    </row>
    <row r="22" spans="1:18" s="2" customFormat="1" ht="9" customHeight="1" x14ac:dyDescent="0.45">
      <c r="A22" s="1"/>
    </row>
    <row r="23" spans="1:18" s="2" customFormat="1" ht="18.5" x14ac:dyDescent="0.45">
      <c r="A23" s="1"/>
      <c r="B23" s="57" t="s">
        <v>25</v>
      </c>
    </row>
    <row r="24" spans="1:18" s="2" customFormat="1" ht="10" customHeight="1" x14ac:dyDescent="0.45">
      <c r="A24" s="1"/>
      <c r="B24" s="57"/>
    </row>
    <row r="25" spans="1:18" s="2" customFormat="1" ht="37.5" customHeight="1" x14ac:dyDescent="0.45">
      <c r="A25" s="96">
        <v>6</v>
      </c>
      <c r="B25" s="433" t="s">
        <v>53</v>
      </c>
      <c r="C25" s="433"/>
      <c r="D25" s="433"/>
      <c r="E25" s="433"/>
      <c r="F25" s="433"/>
      <c r="G25" s="433"/>
      <c r="H25" s="433"/>
      <c r="I25" s="433"/>
      <c r="J25" s="433"/>
      <c r="K25" s="433"/>
      <c r="L25" s="433"/>
      <c r="M25" s="433"/>
      <c r="N25" s="433"/>
      <c r="O25" s="433"/>
      <c r="P25" s="433"/>
      <c r="Q25" s="433"/>
      <c r="R25" s="433"/>
    </row>
    <row r="26" spans="1:18" s="2" customFormat="1" ht="18.5" x14ac:dyDescent="0.45">
      <c r="A26" s="96"/>
      <c r="B26" s="389"/>
      <c r="C26" s="389"/>
      <c r="D26" s="389"/>
      <c r="E26" s="389"/>
      <c r="F26" s="389"/>
      <c r="G26" s="389"/>
      <c r="H26" s="389"/>
      <c r="I26" s="389"/>
      <c r="J26" s="389"/>
      <c r="K26" s="389"/>
      <c r="L26" s="389"/>
      <c r="M26" s="389"/>
      <c r="N26" s="389"/>
      <c r="O26" s="389"/>
      <c r="P26" s="389"/>
      <c r="Q26" s="389"/>
      <c r="R26" s="389"/>
    </row>
    <row r="27" spans="1:18" s="2" customFormat="1" ht="18.5" x14ac:dyDescent="0.45">
      <c r="A27" s="96" t="s">
        <v>240</v>
      </c>
      <c r="B27" s="389"/>
      <c r="C27" s="389"/>
      <c r="D27" s="389"/>
      <c r="E27" s="389"/>
      <c r="F27" s="389"/>
      <c r="G27" s="389"/>
      <c r="H27" s="389"/>
      <c r="I27" s="389"/>
      <c r="J27" s="389"/>
      <c r="K27" s="389"/>
      <c r="L27" s="389"/>
      <c r="M27" s="389"/>
      <c r="N27" s="389"/>
      <c r="O27" s="389"/>
      <c r="P27" s="389"/>
      <c r="Q27" s="389"/>
      <c r="R27" s="389"/>
    </row>
    <row r="28" spans="1:18" s="2" customFormat="1" ht="52.5" customHeight="1" x14ac:dyDescent="0.45">
      <c r="A28" s="394" t="s">
        <v>242</v>
      </c>
      <c r="B28" s="433" t="s">
        <v>241</v>
      </c>
      <c r="C28" s="433"/>
      <c r="D28" s="433"/>
      <c r="E28" s="433"/>
      <c r="F28" s="433"/>
      <c r="G28" s="433"/>
      <c r="H28" s="433"/>
      <c r="I28" s="433"/>
      <c r="J28" s="433"/>
      <c r="K28" s="433"/>
      <c r="L28" s="433"/>
      <c r="M28" s="433"/>
      <c r="N28" s="433"/>
      <c r="O28" s="433"/>
      <c r="P28" s="433"/>
      <c r="Q28" s="433"/>
      <c r="R28" s="433"/>
    </row>
    <row r="29" spans="1:18" s="2" customFormat="1" ht="18.5" x14ac:dyDescent="0.45">
      <c r="A29" s="96"/>
      <c r="B29" s="389"/>
      <c r="C29" s="389"/>
      <c r="D29" s="389"/>
      <c r="E29" s="389"/>
      <c r="F29" s="389"/>
      <c r="G29" s="389"/>
      <c r="H29" s="389"/>
      <c r="I29" s="389"/>
      <c r="J29" s="389"/>
      <c r="K29" s="389"/>
      <c r="L29" s="389"/>
      <c r="M29" s="389"/>
      <c r="N29" s="389"/>
      <c r="O29" s="389"/>
      <c r="P29" s="389"/>
      <c r="Q29" s="389"/>
      <c r="R29" s="389"/>
    </row>
    <row r="30" spans="1:18" s="2" customFormat="1" ht="21" x14ac:dyDescent="0.5">
      <c r="A30" s="11" t="s">
        <v>10</v>
      </c>
      <c r="B30" s="432" t="s">
        <v>48</v>
      </c>
      <c r="C30" s="432"/>
      <c r="D30" s="432"/>
      <c r="E30" s="432"/>
      <c r="F30" s="432"/>
      <c r="G30" s="432"/>
      <c r="H30" s="432"/>
      <c r="I30" s="432"/>
      <c r="J30" s="432"/>
      <c r="K30" s="432"/>
      <c r="L30" s="432"/>
      <c r="M30" s="432"/>
      <c r="N30" s="432"/>
      <c r="O30" s="432"/>
      <c r="P30" s="432"/>
      <c r="Q30" s="432"/>
      <c r="R30" s="432"/>
    </row>
    <row r="31" spans="1:18" s="2" customFormat="1" ht="18" customHeight="1" x14ac:dyDescent="0.5">
      <c r="A31" s="12"/>
      <c r="B31" s="53" t="s">
        <v>36</v>
      </c>
      <c r="C31" s="13"/>
      <c r="D31" s="13"/>
      <c r="E31" s="144"/>
      <c r="F31" s="60"/>
      <c r="G31" s="60"/>
      <c r="H31" s="60"/>
      <c r="I31" s="132"/>
      <c r="J31" s="13"/>
      <c r="K31" s="13"/>
      <c r="L31" s="143"/>
      <c r="M31" s="13"/>
      <c r="N31" s="13"/>
      <c r="O31" s="13"/>
      <c r="P31" s="13"/>
      <c r="Q31" s="13"/>
      <c r="R31" s="13"/>
    </row>
    <row r="32" spans="1:18" s="2" customFormat="1" ht="18" customHeight="1" x14ac:dyDescent="0.5">
      <c r="A32" s="12"/>
      <c r="B32" s="278" t="s">
        <v>142</v>
      </c>
      <c r="C32" s="132"/>
      <c r="D32" s="132"/>
      <c r="E32" s="144"/>
      <c r="F32" s="60"/>
      <c r="G32" s="60"/>
      <c r="H32" s="60"/>
      <c r="I32" s="132"/>
      <c r="J32" s="132"/>
      <c r="K32" s="132"/>
      <c r="L32" s="143"/>
      <c r="M32" s="132"/>
      <c r="N32" s="132"/>
      <c r="O32" s="132"/>
      <c r="P32" s="132"/>
      <c r="Q32" s="132"/>
      <c r="R32" s="132"/>
    </row>
    <row r="33" spans="1:18" s="2" customFormat="1" ht="21" x14ac:dyDescent="0.5">
      <c r="A33" s="13"/>
      <c r="B33" s="432" t="s">
        <v>26</v>
      </c>
      <c r="C33" s="432"/>
      <c r="D33" s="432"/>
      <c r="E33" s="432"/>
      <c r="F33" s="432"/>
      <c r="G33" s="432"/>
      <c r="H33" s="432"/>
      <c r="I33" s="432"/>
      <c r="J33" s="432"/>
      <c r="K33" s="432"/>
      <c r="L33" s="432"/>
      <c r="M33" s="432"/>
      <c r="N33" s="432"/>
      <c r="O33" s="432"/>
      <c r="P33" s="432"/>
      <c r="Q33" s="432"/>
      <c r="R33" s="432"/>
    </row>
    <row r="34" spans="1:18" s="2" customFormat="1" ht="21" x14ac:dyDescent="0.5">
      <c r="A34" s="13"/>
      <c r="B34" s="432"/>
      <c r="C34" s="432"/>
      <c r="D34" s="432"/>
      <c r="E34" s="432"/>
      <c r="F34" s="432"/>
      <c r="G34" s="432"/>
      <c r="H34" s="432"/>
      <c r="I34" s="432"/>
      <c r="J34" s="432"/>
      <c r="K34" s="432"/>
      <c r="L34" s="432"/>
      <c r="M34" s="432"/>
      <c r="N34" s="432"/>
      <c r="O34" s="432"/>
      <c r="P34" s="432"/>
      <c r="Q34" s="432"/>
      <c r="R34" s="432"/>
    </row>
    <row r="35" spans="1:18" s="14" customFormat="1" ht="16.5" customHeight="1" x14ac:dyDescent="0.5">
      <c r="B35" s="15"/>
      <c r="C35" s="15"/>
      <c r="D35" s="15"/>
      <c r="E35" s="15"/>
      <c r="F35" s="15"/>
      <c r="G35" s="16"/>
      <c r="H35" s="16"/>
      <c r="I35" s="16"/>
      <c r="J35" s="16"/>
      <c r="K35" s="16"/>
      <c r="L35" s="16"/>
      <c r="M35" s="16"/>
      <c r="N35" s="16"/>
      <c r="O35" s="16"/>
      <c r="P35" s="16"/>
    </row>
    <row r="36" spans="1:18" s="2" customFormat="1" ht="18.5" x14ac:dyDescent="0.45">
      <c r="A36" s="431" t="s">
        <v>11</v>
      </c>
      <c r="B36" s="431"/>
      <c r="C36" s="431"/>
      <c r="D36" s="431"/>
      <c r="E36" s="431"/>
      <c r="F36" s="431"/>
      <c r="G36" s="431"/>
      <c r="H36" s="431"/>
      <c r="I36" s="431"/>
      <c r="J36" s="431"/>
      <c r="K36" s="431"/>
      <c r="L36" s="431"/>
      <c r="M36" s="431"/>
      <c r="N36" s="431"/>
      <c r="O36" s="431"/>
      <c r="P36" s="431"/>
      <c r="Q36" s="431"/>
      <c r="R36" s="431"/>
    </row>
    <row r="37" spans="1:18" s="2" customFormat="1" ht="9.75" customHeight="1" x14ac:dyDescent="0.45">
      <c r="A37" s="431"/>
      <c r="B37" s="431"/>
      <c r="C37" s="431"/>
      <c r="D37" s="431"/>
      <c r="E37" s="431"/>
      <c r="F37" s="431"/>
      <c r="G37" s="431"/>
      <c r="H37" s="431"/>
      <c r="I37" s="431"/>
      <c r="J37" s="431"/>
      <c r="K37" s="431"/>
      <c r="L37" s="431"/>
      <c r="M37" s="431"/>
      <c r="N37" s="431"/>
      <c r="O37" s="431"/>
      <c r="P37" s="431"/>
      <c r="Q37" s="431"/>
      <c r="R37" s="431"/>
    </row>
    <row r="38" spans="1:18" s="2" customFormat="1" ht="13" customHeight="1" x14ac:dyDescent="0.45">
      <c r="A38" s="431"/>
      <c r="B38" s="431"/>
      <c r="C38" s="431"/>
      <c r="D38" s="431"/>
      <c r="E38" s="431"/>
      <c r="F38" s="431"/>
      <c r="G38" s="431"/>
      <c r="H38" s="431"/>
      <c r="I38" s="431"/>
      <c r="J38" s="431"/>
      <c r="K38" s="431"/>
      <c r="L38" s="431"/>
      <c r="M38" s="431"/>
      <c r="N38" s="431"/>
      <c r="O38" s="431"/>
      <c r="P38" s="431"/>
      <c r="Q38" s="431"/>
      <c r="R38" s="431"/>
    </row>
    <row r="39" spans="1:18" s="2" customFormat="1" ht="11.65" customHeight="1" x14ac:dyDescent="0.45">
      <c r="A39" s="431"/>
      <c r="B39" s="431"/>
      <c r="C39" s="431"/>
      <c r="D39" s="431"/>
      <c r="E39" s="431"/>
      <c r="F39" s="431"/>
      <c r="G39" s="431"/>
      <c r="H39" s="431"/>
      <c r="I39" s="431"/>
      <c r="J39" s="431"/>
      <c r="K39" s="431"/>
      <c r="L39" s="431"/>
      <c r="M39" s="431"/>
      <c r="N39" s="431"/>
      <c r="O39" s="431"/>
      <c r="P39" s="431"/>
      <c r="Q39" s="431"/>
      <c r="R39" s="431"/>
    </row>
    <row r="40" spans="1:18" s="2" customFormat="1" ht="21" customHeight="1" x14ac:dyDescent="0.45">
      <c r="A40" s="431"/>
      <c r="B40" s="431"/>
      <c r="C40" s="431"/>
      <c r="D40" s="431"/>
      <c r="E40" s="431"/>
      <c r="F40" s="431"/>
      <c r="G40" s="431"/>
      <c r="H40" s="431"/>
      <c r="I40" s="431"/>
      <c r="J40" s="431"/>
      <c r="K40" s="431"/>
      <c r="L40" s="431"/>
      <c r="M40" s="431"/>
      <c r="N40" s="431"/>
      <c r="O40" s="431"/>
      <c r="P40" s="431"/>
      <c r="Q40" s="431"/>
      <c r="R40" s="431"/>
    </row>
    <row r="41" spans="1:18" ht="18.5" x14ac:dyDescent="0.45">
      <c r="P41" s="17" t="s">
        <v>257</v>
      </c>
    </row>
    <row r="42" spans="1:18" x14ac:dyDescent="0.35">
      <c r="J42" s="78"/>
    </row>
  </sheetData>
  <sheetProtection algorithmName="SHA-512" hashValue="9+et+yxweJk2xSoOdO8jmOeoxiSBn2AP6VKvBgHMzQVBVJzM3DWkqaH5BEHfh6mO1TB0AHglPPzYfrEORdEBRA==" saltValue="tUBq1pjG6HDKE3VYnYcT+A==" spinCount="100000" sheet="1" formatColumns="0" formatRows="0"/>
  <mergeCells count="5">
    <mergeCell ref="A36:R40"/>
    <mergeCell ref="B30:R30"/>
    <mergeCell ref="B33:R34"/>
    <mergeCell ref="B25:R25"/>
    <mergeCell ref="B28:R28"/>
  </mergeCells>
  <hyperlinks>
    <hyperlink ref="B31" r:id="rId1" display="at aicpa.org/sba." xr:uid="{9F16782C-C9DD-405E-8BCE-2CBE9E200EDD}"/>
    <hyperlink ref="B32"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3"/>
  <sheetViews>
    <sheetView zoomScale="120" zoomScaleNormal="120" zoomScaleSheetLayoutView="85" workbookViewId="0">
      <selection activeCell="D22" sqref="D22"/>
    </sheetView>
  </sheetViews>
  <sheetFormatPr defaultRowHeight="14.5" x14ac:dyDescent="0.35"/>
  <cols>
    <col min="1" max="1" width="33.08984375" customWidth="1"/>
    <col min="2" max="2" width="7.08984375" customWidth="1"/>
    <col min="3" max="3" width="12.26953125" customWidth="1"/>
    <col min="4" max="4" width="31.81640625" customWidth="1"/>
    <col min="5" max="5" width="22.26953125" customWidth="1"/>
    <col min="6" max="6" width="7.08984375" customWidth="1"/>
    <col min="7" max="7" width="14.6328125" customWidth="1"/>
    <col min="8" max="8" width="14" customWidth="1"/>
    <col min="9" max="9" width="17" customWidth="1"/>
    <col min="10" max="10" width="6.6328125" customWidth="1"/>
    <col min="11" max="11" width="13" bestFit="1" customWidth="1"/>
    <col min="12" max="12" width="4.7265625" customWidth="1"/>
    <col min="13" max="13" width="12" bestFit="1" customWidth="1"/>
    <col min="14" max="14" width="4.7265625" customWidth="1"/>
  </cols>
  <sheetData>
    <row r="1" spans="1:16" ht="21" x14ac:dyDescent="0.5">
      <c r="A1" s="19" t="s">
        <v>2</v>
      </c>
      <c r="G1" s="59"/>
      <c r="H1" s="59"/>
    </row>
    <row r="2" spans="1:16" ht="21" x14ac:dyDescent="0.5">
      <c r="A2" s="19" t="s">
        <v>1</v>
      </c>
    </row>
    <row r="3" spans="1:16" s="77" customFormat="1" ht="21" x14ac:dyDescent="0.5">
      <c r="A3" s="5" t="s">
        <v>256</v>
      </c>
      <c r="B3" s="78"/>
      <c r="C3" s="78"/>
      <c r="D3" s="78"/>
      <c r="E3" s="78"/>
      <c r="F3" s="78"/>
    </row>
    <row r="4" spans="1:16" s="77" customFormat="1" ht="11.5" customHeight="1" x14ac:dyDescent="0.5">
      <c r="A4" s="103"/>
      <c r="B4" s="78"/>
      <c r="C4" s="78"/>
      <c r="D4" s="78"/>
      <c r="E4" s="78"/>
      <c r="F4" s="78"/>
    </row>
    <row r="5" spans="1:16" ht="15" customHeight="1" x14ac:dyDescent="0.45">
      <c r="A5" s="58" t="s">
        <v>143</v>
      </c>
      <c r="B5" s="58"/>
      <c r="C5" s="199"/>
      <c r="D5" s="199"/>
      <c r="E5" s="59"/>
    </row>
    <row r="6" spans="1:16" s="77" customFormat="1" ht="15" customHeight="1" x14ac:dyDescent="0.45">
      <c r="A6" s="178" t="s">
        <v>183</v>
      </c>
      <c r="B6" s="88"/>
      <c r="C6" s="179"/>
      <c r="D6" s="179"/>
      <c r="E6" s="59"/>
    </row>
    <row r="7" spans="1:16" s="77" customFormat="1" ht="15" customHeight="1" thickBot="1" x14ac:dyDescent="0.5">
      <c r="D7" s="59"/>
      <c r="E7" s="59"/>
    </row>
    <row r="8" spans="1:16" s="6" customFormat="1" ht="19" thickBot="1" x14ac:dyDescent="0.5">
      <c r="A8" s="105" t="s">
        <v>39</v>
      </c>
      <c r="B8" s="106"/>
      <c r="C8" s="107"/>
      <c r="D8" s="104"/>
      <c r="E8" s="97"/>
      <c r="F8" s="97"/>
      <c r="G8" s="97"/>
      <c r="N8" s="22"/>
    </row>
    <row r="9" spans="1:16" s="6" customFormat="1" ht="25.5" customHeight="1" thickBot="1" x14ac:dyDescent="0.4">
      <c r="A9" s="137" t="s">
        <v>40</v>
      </c>
      <c r="B9" s="108"/>
      <c r="C9" s="308"/>
      <c r="D9" s="435" t="s">
        <v>81</v>
      </c>
      <c r="E9" s="435"/>
      <c r="F9" s="436"/>
      <c r="G9" s="164"/>
      <c r="H9" s="164"/>
      <c r="I9" s="164"/>
      <c r="J9" s="164"/>
      <c r="K9" s="164"/>
      <c r="L9" s="164"/>
      <c r="O9" s="22"/>
    </row>
    <row r="10" spans="1:16" s="49" customFormat="1" ht="15" thickBot="1" x14ac:dyDescent="0.4">
      <c r="A10" s="138"/>
      <c r="B10" s="109"/>
      <c r="C10" s="110"/>
      <c r="D10" s="98"/>
      <c r="E10" s="65"/>
      <c r="F10" s="65"/>
      <c r="G10" s="65"/>
      <c r="H10" s="65"/>
      <c r="O10" s="41"/>
    </row>
    <row r="11" spans="1:16" s="6" customFormat="1" ht="14.25" customHeight="1" x14ac:dyDescent="0.35">
      <c r="A11" s="137" t="s">
        <v>85</v>
      </c>
      <c r="B11" s="108"/>
      <c r="C11" s="370"/>
      <c r="D11" s="437" t="s">
        <v>82</v>
      </c>
      <c r="E11" s="438"/>
      <c r="F11" s="439"/>
      <c r="G11" s="165"/>
      <c r="H11" s="165"/>
      <c r="I11" s="165"/>
      <c r="J11" s="165"/>
      <c r="K11" s="165"/>
      <c r="L11" s="165"/>
      <c r="O11" s="22"/>
    </row>
    <row r="12" spans="1:16" s="6" customFormat="1" ht="17.25" customHeight="1" x14ac:dyDescent="0.35">
      <c r="A12" s="111"/>
      <c r="B12" s="22"/>
      <c r="C12" s="112"/>
      <c r="D12" s="440"/>
      <c r="E12" s="441"/>
      <c r="F12" s="442"/>
      <c r="G12" s="165"/>
      <c r="H12" s="165"/>
      <c r="I12" s="165"/>
      <c r="J12" s="165"/>
      <c r="K12" s="165"/>
      <c r="L12" s="165"/>
      <c r="O12" s="22"/>
    </row>
    <row r="13" spans="1:16" s="6" customFormat="1" ht="32.25" customHeight="1" thickBot="1" x14ac:dyDescent="0.4">
      <c r="A13" s="111"/>
      <c r="B13" s="22"/>
      <c r="C13" s="112"/>
      <c r="D13" s="443"/>
      <c r="E13" s="444"/>
      <c r="F13" s="445"/>
      <c r="G13" s="102"/>
      <c r="H13" s="102"/>
      <c r="I13" s="102"/>
      <c r="J13" s="102"/>
      <c r="K13" s="102"/>
      <c r="L13" s="102"/>
      <c r="O13" s="22"/>
    </row>
    <row r="14" spans="1:16" s="6" customFormat="1" ht="28.5" customHeight="1" x14ac:dyDescent="0.35">
      <c r="A14" s="116" t="s">
        <v>41</v>
      </c>
      <c r="B14" s="113"/>
      <c r="C14" s="114"/>
      <c r="D14" s="430"/>
      <c r="E14" s="430"/>
      <c r="F14" s="430"/>
      <c r="G14" s="115"/>
      <c r="H14" s="115"/>
      <c r="I14" s="115"/>
      <c r="J14" s="115"/>
      <c r="K14" s="115"/>
      <c r="L14" s="115"/>
      <c r="M14" s="95"/>
      <c r="N14" s="95"/>
      <c r="O14" s="95"/>
      <c r="P14" s="95"/>
    </row>
    <row r="15" spans="1:16" s="77" customFormat="1" ht="15" customHeight="1" thickBot="1" x14ac:dyDescent="0.4">
      <c r="A15" s="36"/>
      <c r="B15" s="79"/>
      <c r="C15" s="80"/>
    </row>
    <row r="16" spans="1:16" s="77" customFormat="1" ht="15" customHeight="1" x14ac:dyDescent="0.35">
      <c r="A16" s="18"/>
      <c r="B16" s="18"/>
      <c r="C16" s="18"/>
    </row>
    <row r="17" spans="1:8" s="77" customFormat="1" ht="15" customHeight="1" thickBot="1" x14ac:dyDescent="0.4"/>
    <row r="18" spans="1:8" ht="21" customHeight="1" thickBot="1" x14ac:dyDescent="0.5">
      <c r="A18" s="55" t="s">
        <v>252</v>
      </c>
      <c r="B18" s="51"/>
      <c r="C18" s="51"/>
      <c r="D18" s="52"/>
      <c r="E18" s="434" t="s">
        <v>75</v>
      </c>
      <c r="F18" s="434"/>
    </row>
    <row r="19" spans="1:8" ht="20.25" customHeight="1" x14ac:dyDescent="0.35">
      <c r="A19" s="376"/>
      <c r="B19" s="285"/>
      <c r="C19" s="285"/>
      <c r="D19" s="32"/>
      <c r="E19" s="434"/>
      <c r="F19" s="434"/>
    </row>
    <row r="20" spans="1:8" s="77" customFormat="1" ht="15" customHeight="1" x14ac:dyDescent="0.35">
      <c r="A20" s="81" t="s">
        <v>56</v>
      </c>
      <c r="B20" s="82" t="s">
        <v>57</v>
      </c>
      <c r="C20" s="162">
        <f>'Schedule A'!J43</f>
        <v>0</v>
      </c>
      <c r="D20" s="85"/>
      <c r="E20" s="161" t="s">
        <v>139</v>
      </c>
    </row>
    <row r="21" spans="1:8" s="77" customFormat="1" ht="15" customHeight="1" x14ac:dyDescent="0.35">
      <c r="A21" s="81" t="s">
        <v>55</v>
      </c>
      <c r="B21" s="82" t="s">
        <v>58</v>
      </c>
      <c r="C21" s="162">
        <f>'Non-Payroll Costs Tracker'!E30</f>
        <v>0</v>
      </c>
      <c r="D21" s="85"/>
      <c r="E21" s="161" t="s">
        <v>98</v>
      </c>
    </row>
    <row r="22" spans="1:8" s="77" customFormat="1" ht="15" customHeight="1" x14ac:dyDescent="0.35">
      <c r="A22" s="81" t="s">
        <v>54</v>
      </c>
      <c r="B22" s="82" t="s">
        <v>59</v>
      </c>
      <c r="C22" s="162">
        <f>'Non-Payroll Costs Tracker'!F30</f>
        <v>0</v>
      </c>
      <c r="D22" s="85"/>
      <c r="E22" s="161" t="s">
        <v>98</v>
      </c>
    </row>
    <row r="23" spans="1:8" s="77" customFormat="1" ht="15" customHeight="1" x14ac:dyDescent="0.35">
      <c r="A23" s="81" t="s">
        <v>60</v>
      </c>
      <c r="B23" s="82" t="s">
        <v>61</v>
      </c>
      <c r="C23" s="163">
        <f>'Non-Payroll Costs Tracker'!N30</f>
        <v>0</v>
      </c>
      <c r="D23" s="85"/>
      <c r="E23" s="161" t="s">
        <v>98</v>
      </c>
    </row>
    <row r="24" spans="1:8" s="77" customFormat="1" ht="15" customHeight="1" x14ac:dyDescent="0.35">
      <c r="A24" s="81"/>
      <c r="B24" s="82"/>
      <c r="C24" s="47"/>
      <c r="D24" s="85"/>
    </row>
    <row r="25" spans="1:8" ht="15" customHeight="1" x14ac:dyDescent="0.35">
      <c r="A25" s="89" t="s">
        <v>62</v>
      </c>
      <c r="B25" s="74"/>
      <c r="C25" s="354">
        <f>SUM(C20:C24)</f>
        <v>0</v>
      </c>
      <c r="D25" s="85"/>
    </row>
    <row r="26" spans="1:8" ht="24.75" customHeight="1" x14ac:dyDescent="0.35">
      <c r="A26" s="81" t="s">
        <v>251</v>
      </c>
      <c r="B26" s="74"/>
      <c r="C26" s="71"/>
      <c r="D26" s="85"/>
      <c r="E26" s="161" t="s">
        <v>268</v>
      </c>
    </row>
    <row r="27" spans="1:8" s="77" customFormat="1" ht="15" customHeight="1" x14ac:dyDescent="0.35">
      <c r="A27" s="81"/>
      <c r="B27" s="74"/>
      <c r="C27" s="47"/>
      <c r="D27" s="85"/>
    </row>
    <row r="28" spans="1:8" ht="15" customHeight="1" x14ac:dyDescent="0.35">
      <c r="A28" s="89" t="s">
        <v>63</v>
      </c>
      <c r="B28" s="74"/>
      <c r="C28" s="47"/>
      <c r="D28" s="85"/>
      <c r="E28" s="78"/>
      <c r="F28" s="90"/>
      <c r="G28" s="90"/>
      <c r="H28" s="90"/>
    </row>
    <row r="29" spans="1:8" ht="5.25" customHeight="1" x14ac:dyDescent="0.35">
      <c r="A29" s="33"/>
      <c r="B29" s="18"/>
      <c r="C29" s="18"/>
      <c r="D29" s="85"/>
      <c r="E29" s="78"/>
      <c r="F29" s="78"/>
      <c r="G29" s="78"/>
      <c r="H29" s="78"/>
    </row>
    <row r="30" spans="1:8" s="77" customFormat="1" ht="15" customHeight="1" x14ac:dyDescent="0.35">
      <c r="A30" s="81" t="s">
        <v>79</v>
      </c>
      <c r="B30" s="157" t="s">
        <v>64</v>
      </c>
      <c r="C30" s="163">
        <f>'Schedule A'!J17</f>
        <v>0</v>
      </c>
      <c r="D30" s="85"/>
      <c r="E30" s="161" t="s">
        <v>139</v>
      </c>
      <c r="F30" s="78"/>
      <c r="G30" s="78"/>
      <c r="H30" s="78"/>
    </row>
    <row r="31" spans="1:8" s="77" customFormat="1" ht="15" customHeight="1" x14ac:dyDescent="0.35">
      <c r="A31" s="81"/>
      <c r="B31" s="74"/>
      <c r="C31" s="47"/>
      <c r="D31" s="85"/>
      <c r="E31" s="169"/>
      <c r="F31" s="78"/>
      <c r="G31" s="78"/>
      <c r="H31" s="78"/>
    </row>
    <row r="32" spans="1:8" s="77" customFormat="1" ht="15" customHeight="1" x14ac:dyDescent="0.35">
      <c r="A32" s="81" t="s">
        <v>65</v>
      </c>
      <c r="B32" s="157" t="s">
        <v>66</v>
      </c>
      <c r="C32" s="354">
        <f>C25+C26-C30</f>
        <v>0</v>
      </c>
      <c r="D32" s="85"/>
      <c r="E32" s="169"/>
      <c r="F32" s="78"/>
      <c r="G32" s="78"/>
      <c r="H32" s="78"/>
    </row>
    <row r="33" spans="1:9" s="77" customFormat="1" ht="15" customHeight="1" x14ac:dyDescent="0.35">
      <c r="A33" s="81"/>
      <c r="B33" s="74"/>
      <c r="C33" s="47"/>
      <c r="D33" s="85"/>
      <c r="E33" s="169"/>
      <c r="F33" s="78"/>
      <c r="G33" s="78"/>
      <c r="H33" s="78"/>
    </row>
    <row r="34" spans="1:9" s="77" customFormat="1" ht="15" customHeight="1" x14ac:dyDescent="0.35">
      <c r="A34" s="81" t="s">
        <v>67</v>
      </c>
      <c r="B34" s="157" t="s">
        <v>68</v>
      </c>
      <c r="C34" s="398" t="e">
        <f>'Schedule A'!J54</f>
        <v>#DIV/0!</v>
      </c>
      <c r="D34" s="402" t="s">
        <v>250</v>
      </c>
      <c r="E34" s="169" t="s">
        <v>139</v>
      </c>
      <c r="F34" s="78"/>
      <c r="G34" s="78"/>
      <c r="H34" s="78"/>
    </row>
    <row r="35" spans="1:9" s="77" customFormat="1" ht="15" customHeight="1" x14ac:dyDescent="0.35">
      <c r="A35" s="81"/>
      <c r="B35" s="74"/>
      <c r="C35" s="47"/>
      <c r="D35" s="85"/>
      <c r="E35" s="169"/>
      <c r="F35" s="78"/>
      <c r="G35" s="78"/>
      <c r="H35" s="78"/>
    </row>
    <row r="36" spans="1:9" s="77" customFormat="1" ht="15" customHeight="1" x14ac:dyDescent="0.35">
      <c r="A36" s="81" t="s">
        <v>69</v>
      </c>
      <c r="B36" s="157" t="s">
        <v>70</v>
      </c>
      <c r="C36" s="354" t="e">
        <f>IF(C34=0,C32,C32*C34)</f>
        <v>#DIV/0!</v>
      </c>
      <c r="D36" s="402" t="s">
        <v>250</v>
      </c>
      <c r="E36" s="169"/>
      <c r="F36" s="78"/>
      <c r="G36" s="78"/>
      <c r="H36" s="78"/>
    </row>
    <row r="37" spans="1:9" s="77" customFormat="1" ht="15" customHeight="1" x14ac:dyDescent="0.35">
      <c r="A37" s="81"/>
      <c r="B37" s="157"/>
      <c r="C37" s="47"/>
      <c r="D37" s="85"/>
      <c r="E37" s="169"/>
      <c r="F37" s="78"/>
      <c r="G37" s="78"/>
      <c r="H37" s="78"/>
    </row>
    <row r="38" spans="1:9" ht="15" customHeight="1" x14ac:dyDescent="0.35">
      <c r="A38" s="35" t="s">
        <v>187</v>
      </c>
      <c r="B38" s="18" t="s">
        <v>71</v>
      </c>
      <c r="C38" s="71"/>
      <c r="D38" s="85"/>
      <c r="E38" s="170"/>
    </row>
    <row r="39" spans="1:9" s="77" customFormat="1" ht="15" customHeight="1" x14ac:dyDescent="0.35">
      <c r="A39" s="81"/>
      <c r="B39" s="157"/>
      <c r="C39" s="47"/>
      <c r="D39" s="85"/>
      <c r="E39" s="169"/>
      <c r="F39" s="78"/>
      <c r="G39" s="78"/>
      <c r="H39" s="78"/>
    </row>
    <row r="40" spans="1:9" s="77" customFormat="1" ht="15" customHeight="1" x14ac:dyDescent="0.35">
      <c r="A40" s="81"/>
      <c r="B40" s="157"/>
      <c r="C40" s="47"/>
      <c r="D40" s="85"/>
      <c r="E40" s="169"/>
      <c r="F40" s="78"/>
      <c r="G40" s="78"/>
      <c r="H40" s="78"/>
    </row>
    <row r="41" spans="1:9" ht="15" customHeight="1" x14ac:dyDescent="0.35">
      <c r="A41" s="81" t="s">
        <v>72</v>
      </c>
      <c r="B41" s="157" t="s">
        <v>73</v>
      </c>
      <c r="C41" s="354">
        <f>C20/0.75</f>
        <v>0</v>
      </c>
      <c r="D41" s="85"/>
      <c r="E41" s="169" t="s">
        <v>243</v>
      </c>
      <c r="F41" s="78"/>
      <c r="G41" s="78"/>
      <c r="H41" s="78"/>
      <c r="I41" s="78"/>
    </row>
    <row r="42" spans="1:9" x14ac:dyDescent="0.35">
      <c r="A42" s="33"/>
      <c r="B42" s="158"/>
      <c r="C42" s="18"/>
      <c r="D42" s="85"/>
    </row>
    <row r="43" spans="1:9" ht="29.25" customHeight="1" x14ac:dyDescent="0.35">
      <c r="A43" s="315" t="s">
        <v>188</v>
      </c>
      <c r="B43" s="38" t="s">
        <v>74</v>
      </c>
      <c r="C43" s="354">
        <f>IFERROR((MIN(C36,C38,C41)),0)</f>
        <v>0</v>
      </c>
      <c r="D43" s="85"/>
      <c r="E43" s="78"/>
      <c r="F43" s="78"/>
      <c r="G43" s="78"/>
    </row>
    <row r="44" spans="1:9" s="78" customFormat="1" ht="15" customHeight="1" x14ac:dyDescent="0.35">
      <c r="A44" s="160"/>
      <c r="B44" s="38"/>
      <c r="C44" s="47"/>
      <c r="D44" s="85"/>
    </row>
    <row r="45" spans="1:9" ht="27" customHeight="1" x14ac:dyDescent="0.35">
      <c r="A45" s="139" t="s">
        <v>211</v>
      </c>
      <c r="B45" s="157"/>
      <c r="C45" s="71"/>
      <c r="D45" s="85"/>
      <c r="E45" s="161" t="s">
        <v>76</v>
      </c>
    </row>
    <row r="46" spans="1:9" s="78" customFormat="1" ht="11.25" customHeight="1" x14ac:dyDescent="0.35">
      <c r="A46" s="139"/>
      <c r="B46" s="157"/>
      <c r="C46" s="47"/>
      <c r="D46" s="85"/>
    </row>
    <row r="47" spans="1:9" ht="15" customHeight="1" x14ac:dyDescent="0.35">
      <c r="A47" s="35" t="s">
        <v>34</v>
      </c>
      <c r="B47" s="158"/>
      <c r="C47" s="48"/>
      <c r="D47" s="355">
        <f>C43-C45</f>
        <v>0</v>
      </c>
      <c r="E47" s="73" t="s">
        <v>29</v>
      </c>
    </row>
    <row r="48" spans="1:9" ht="27.75" customHeight="1" x14ac:dyDescent="0.35">
      <c r="A48" s="33"/>
      <c r="B48" s="158"/>
      <c r="C48" s="48"/>
      <c r="D48" s="85"/>
      <c r="E48" s="395"/>
      <c r="F48" s="395"/>
      <c r="G48" s="395"/>
      <c r="H48" s="395"/>
    </row>
    <row r="49" spans="1:19" ht="15" thickBot="1" x14ac:dyDescent="0.4">
      <c r="A49" s="35" t="s">
        <v>33</v>
      </c>
      <c r="B49" s="158"/>
      <c r="C49" s="48"/>
      <c r="D49" s="396">
        <f>IF((C38-D47)&lt;0,0,(C38-D47))</f>
        <v>0</v>
      </c>
      <c r="E49" s="266"/>
      <c r="F49" s="158"/>
      <c r="G49" s="48"/>
      <c r="H49" s="48"/>
    </row>
    <row r="50" spans="1:19" ht="15" customHeight="1" thickTop="1" thickBot="1" x14ac:dyDescent="0.4">
      <c r="A50" s="72"/>
      <c r="B50" s="159"/>
      <c r="C50" s="79"/>
      <c r="D50" s="397"/>
      <c r="E50" s="18"/>
      <c r="F50" s="158"/>
      <c r="G50" s="47"/>
      <c r="H50" s="18"/>
    </row>
    <row r="51" spans="1:19" ht="15" customHeight="1" thickBot="1" x14ac:dyDescent="0.4">
      <c r="D51" s="18"/>
      <c r="E51" s="18"/>
      <c r="F51" s="158"/>
      <c r="G51" s="47"/>
      <c r="H51" s="18"/>
    </row>
    <row r="52" spans="1:19" s="77" customFormat="1" x14ac:dyDescent="0.35">
      <c r="A52" s="452" t="s">
        <v>151</v>
      </c>
      <c r="B52" s="453"/>
      <c r="C52" s="453"/>
      <c r="D52" s="453"/>
      <c r="E52" s="453"/>
      <c r="F52" s="453"/>
      <c r="G52" s="453"/>
      <c r="H52" s="454"/>
    </row>
    <row r="53" spans="1:19" s="77" customFormat="1" ht="22.9" customHeight="1" thickBot="1" x14ac:dyDescent="0.4">
      <c r="A53" s="455"/>
      <c r="B53" s="456"/>
      <c r="C53" s="456"/>
      <c r="D53" s="456"/>
      <c r="E53" s="456"/>
      <c r="F53" s="456"/>
      <c r="G53" s="456"/>
      <c r="H53" s="457"/>
    </row>
    <row r="54" spans="1:19" s="77" customFormat="1" ht="9" customHeight="1" thickBot="1" x14ac:dyDescent="0.4">
      <c r="B54" s="166"/>
      <c r="C54" s="166"/>
      <c r="D54" s="166"/>
      <c r="E54" s="166"/>
      <c r="F54" s="166"/>
      <c r="G54" s="166"/>
      <c r="H54" s="166"/>
      <c r="I54" s="166"/>
      <c r="J54" s="166"/>
      <c r="K54" s="166"/>
      <c r="L54" s="166"/>
    </row>
    <row r="55" spans="1:19" s="77" customFormat="1" ht="14.25" customHeight="1" thickBot="1" x14ac:dyDescent="0.4">
      <c r="A55" s="458" t="s">
        <v>258</v>
      </c>
      <c r="B55" s="459"/>
      <c r="C55" s="459"/>
      <c r="D55" s="459"/>
      <c r="E55" s="459"/>
      <c r="F55" s="459"/>
      <c r="G55" s="459"/>
      <c r="H55" s="460"/>
      <c r="I55" s="166"/>
      <c r="J55" s="166"/>
      <c r="K55" s="166"/>
      <c r="L55" s="166"/>
    </row>
    <row r="56" spans="1:19" s="77" customFormat="1" ht="7.5" customHeight="1" thickBot="1" x14ac:dyDescent="0.4">
      <c r="A56" s="133"/>
      <c r="B56" s="134"/>
      <c r="C56" s="134"/>
      <c r="D56" s="134"/>
      <c r="E56" s="134"/>
      <c r="F56" s="134"/>
      <c r="G56" s="134"/>
      <c r="H56" s="134"/>
      <c r="I56" s="166"/>
      <c r="J56" s="166"/>
      <c r="K56" s="166"/>
      <c r="L56" s="166"/>
    </row>
    <row r="57" spans="1:19" s="77" customFormat="1" ht="30" customHeight="1" thickBot="1" x14ac:dyDescent="0.4">
      <c r="A57" s="449" t="s">
        <v>259</v>
      </c>
      <c r="B57" s="450"/>
      <c r="C57" s="450"/>
      <c r="D57" s="450"/>
      <c r="E57" s="450"/>
      <c r="F57" s="450"/>
      <c r="G57" s="450"/>
      <c r="H57" s="451"/>
      <c r="I57" s="166"/>
      <c r="J57" s="166"/>
      <c r="K57" s="166"/>
      <c r="L57" s="166"/>
    </row>
    <row r="58" spans="1:19" ht="15" thickBot="1" x14ac:dyDescent="0.4">
      <c r="A58" s="167"/>
      <c r="B58" s="168"/>
      <c r="C58" s="168"/>
      <c r="D58" s="168"/>
      <c r="E58" s="77"/>
      <c r="F58" s="77"/>
      <c r="G58" s="77"/>
      <c r="H58" s="77"/>
      <c r="I58" s="78"/>
    </row>
    <row r="59" spans="1:19" s="2" customFormat="1" ht="22.5" customHeight="1" x14ac:dyDescent="0.5">
      <c r="A59" s="461" t="s">
        <v>184</v>
      </c>
      <c r="B59" s="462"/>
      <c r="C59" s="462"/>
      <c r="D59" s="462"/>
      <c r="E59" s="462"/>
      <c r="F59" s="462"/>
      <c r="G59" s="462"/>
      <c r="H59" s="463"/>
      <c r="I59" s="84"/>
      <c r="J59" s="61"/>
      <c r="K59" s="61"/>
      <c r="L59" s="61"/>
      <c r="M59" s="63"/>
      <c r="N59" s="61"/>
      <c r="O59" s="59"/>
      <c r="P59" s="61"/>
      <c r="Q59" s="61"/>
      <c r="R59" s="61"/>
      <c r="S59" s="59"/>
    </row>
    <row r="60" spans="1:19" s="2" customFormat="1" ht="17.25" customHeight="1" x14ac:dyDescent="0.45">
      <c r="A60" s="173" t="s">
        <v>36</v>
      </c>
      <c r="B60" s="173"/>
      <c r="C60" s="174"/>
      <c r="D60" s="175"/>
      <c r="E60" s="174"/>
      <c r="F60" s="174"/>
      <c r="G60" s="174"/>
      <c r="H60" s="176"/>
      <c r="I60" s="59"/>
      <c r="J60" s="59"/>
      <c r="K60" s="59"/>
      <c r="L60" s="59"/>
      <c r="M60" s="59"/>
      <c r="N60" s="59"/>
      <c r="O60" s="59"/>
      <c r="P60" s="59"/>
      <c r="Q60" s="59"/>
      <c r="R60" s="59"/>
      <c r="S60" s="59"/>
    </row>
    <row r="61" spans="1:19" s="2" customFormat="1" ht="17.25" customHeight="1" x14ac:dyDescent="0.45">
      <c r="A61" s="175" t="s">
        <v>78</v>
      </c>
      <c r="B61" s="173"/>
      <c r="C61" s="174"/>
      <c r="D61" s="175"/>
      <c r="E61" s="174"/>
      <c r="F61" s="174"/>
      <c r="G61" s="174"/>
      <c r="H61" s="176"/>
      <c r="I61" s="59"/>
      <c r="J61" s="59"/>
      <c r="K61" s="59"/>
      <c r="L61" s="59"/>
      <c r="M61" s="59"/>
      <c r="N61" s="59"/>
      <c r="O61" s="59"/>
      <c r="P61" s="59"/>
      <c r="Q61" s="59"/>
      <c r="R61" s="59"/>
      <c r="S61" s="59"/>
    </row>
    <row r="62" spans="1:19" s="77" customFormat="1" ht="30.75" customHeight="1" thickBot="1" x14ac:dyDescent="0.55000000000000004">
      <c r="A62" s="446" t="s">
        <v>77</v>
      </c>
      <c r="B62" s="447"/>
      <c r="C62" s="447"/>
      <c r="D62" s="447"/>
      <c r="E62" s="447"/>
      <c r="F62" s="447"/>
      <c r="G62" s="447"/>
      <c r="H62" s="448"/>
      <c r="I62" s="84"/>
      <c r="J62" s="84"/>
      <c r="K62" s="84"/>
      <c r="L62" s="84"/>
      <c r="M62" s="84"/>
      <c r="N62" s="84"/>
      <c r="O62" s="84"/>
      <c r="P62" s="84"/>
      <c r="Q62" s="84"/>
      <c r="R62" s="84"/>
      <c r="S62" s="78"/>
    </row>
    <row r="63" spans="1:19" s="78" customFormat="1" ht="20.25" customHeight="1" x14ac:dyDescent="0.5">
      <c r="B63" s="84"/>
      <c r="C63" s="84"/>
      <c r="D63" s="84"/>
      <c r="E63" s="84"/>
      <c r="F63" s="84"/>
      <c r="G63" s="84"/>
      <c r="H63" s="84"/>
      <c r="I63" s="84"/>
      <c r="J63" s="84"/>
      <c r="K63" s="84"/>
      <c r="L63" s="84"/>
      <c r="M63" s="84"/>
      <c r="N63" s="84"/>
      <c r="O63" s="84"/>
    </row>
    <row r="64" spans="1:19" x14ac:dyDescent="0.35">
      <c r="J64" s="78"/>
      <c r="K64" s="78"/>
      <c r="L64" s="78"/>
      <c r="M64" s="78"/>
      <c r="N64" s="78"/>
      <c r="O64" s="78"/>
      <c r="P64" s="14"/>
      <c r="Q64" s="14"/>
      <c r="R64" s="14"/>
      <c r="S64" s="14"/>
    </row>
    <row r="66" spans="3:3" x14ac:dyDescent="0.35">
      <c r="C66" s="78"/>
    </row>
    <row r="67" spans="3:3" x14ac:dyDescent="0.35">
      <c r="C67" s="78"/>
    </row>
    <row r="68" spans="3:3" x14ac:dyDescent="0.35">
      <c r="C68" s="78"/>
    </row>
    <row r="69" spans="3:3" x14ac:dyDescent="0.35">
      <c r="C69" s="91"/>
    </row>
    <row r="70" spans="3:3" x14ac:dyDescent="0.35">
      <c r="C70" s="78"/>
    </row>
    <row r="71" spans="3:3" x14ac:dyDescent="0.35">
      <c r="C71" s="92"/>
    </row>
    <row r="72" spans="3:3" x14ac:dyDescent="0.35">
      <c r="C72" s="77"/>
    </row>
    <row r="73" spans="3:3" x14ac:dyDescent="0.35">
      <c r="C73" s="83"/>
    </row>
  </sheetData>
  <sheetProtection algorithmName="SHA-512" hashValue="8lYIWvO6LMGAFE+QY8X6Rvnlsz4rm/Az2n6OdP109cDWKChNAR04e5hc6kBkqEb5yXlQePtqe7QRNByk1ADGpw==" saltValue="tXTa2woV9xO+oS4rxWeElg==" spinCount="100000" sheet="1" formatColumns="0" formatRows="0"/>
  <protectedRanges>
    <protectedRange sqref="C9 C11 C14 C26 C38 C45" name="Range1"/>
  </protectedRanges>
  <mergeCells count="8">
    <mergeCell ref="E18:F19"/>
    <mergeCell ref="D9:F9"/>
    <mergeCell ref="D11:F13"/>
    <mergeCell ref="A62:H62"/>
    <mergeCell ref="A57:H57"/>
    <mergeCell ref="A52:H53"/>
    <mergeCell ref="A55:H55"/>
    <mergeCell ref="A59:H59"/>
  </mergeCells>
  <hyperlinks>
    <hyperlink ref="A61" r:id="rId1" display="The SBA forgiveness application is online here:" xr:uid="{BC490088-1F2E-4EDD-BBF9-F5596733AA66}"/>
    <hyperlink ref="A60"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heetViews>
  <sheetFormatPr defaultRowHeight="14.5" x14ac:dyDescent="0.35"/>
  <cols>
    <col min="1" max="1" width="22.7265625" customWidth="1"/>
    <col min="2" max="2" width="12.36328125" customWidth="1"/>
    <col min="4" max="4" width="15.7265625" customWidth="1"/>
    <col min="6" max="6" width="9.08984375" customWidth="1"/>
    <col min="7" max="7" width="13" customWidth="1"/>
    <col min="10" max="10" width="10.6328125" bestFit="1" customWidth="1"/>
    <col min="12" max="12" width="10.6328125" customWidth="1"/>
  </cols>
  <sheetData>
    <row r="1" spans="1:15" s="77" customFormat="1" ht="21" x14ac:dyDescent="0.5">
      <c r="A1" s="19" t="s">
        <v>95</v>
      </c>
      <c r="G1" s="59"/>
      <c r="H1" s="59"/>
      <c r="O1" s="18"/>
    </row>
    <row r="2" spans="1:15" s="77" customFormat="1" ht="21" x14ac:dyDescent="0.5">
      <c r="A2" s="19" t="s">
        <v>1</v>
      </c>
      <c r="O2" s="18"/>
    </row>
    <row r="3" spans="1:15" s="77" customFormat="1" ht="21" x14ac:dyDescent="0.5">
      <c r="A3" s="5" t="s">
        <v>256</v>
      </c>
      <c r="C3" s="78"/>
      <c r="D3" s="78"/>
      <c r="E3" s="59"/>
      <c r="F3" s="59"/>
      <c r="G3" s="78"/>
      <c r="H3" s="78"/>
      <c r="O3" s="18"/>
    </row>
    <row r="4" spans="1:15" s="77" customFormat="1" ht="18.5" x14ac:dyDescent="0.45">
      <c r="A4" s="93"/>
      <c r="E4" s="272"/>
      <c r="F4" s="49"/>
      <c r="G4" s="78"/>
      <c r="H4" s="78"/>
      <c r="I4" s="78"/>
      <c r="J4" s="78"/>
      <c r="K4" s="78"/>
      <c r="L4" s="78"/>
      <c r="O4" s="18"/>
    </row>
    <row r="5" spans="1:15" s="77" customFormat="1" ht="18.5" x14ac:dyDescent="0.45">
      <c r="A5" s="58" t="s">
        <v>143</v>
      </c>
      <c r="B5" s="58"/>
      <c r="C5" s="199"/>
      <c r="D5" s="199"/>
      <c r="E5" s="272"/>
      <c r="F5" s="49"/>
      <c r="G5" s="78"/>
      <c r="H5" s="78"/>
      <c r="I5" s="78"/>
      <c r="J5" s="78"/>
      <c r="K5" s="78"/>
      <c r="L5" s="78"/>
      <c r="O5" s="18"/>
    </row>
    <row r="6" spans="1:15" s="77" customFormat="1" ht="18.5" x14ac:dyDescent="0.45">
      <c r="A6" s="178" t="s">
        <v>144</v>
      </c>
      <c r="B6" s="88"/>
      <c r="C6" s="179"/>
      <c r="D6" s="179"/>
      <c r="E6" s="272"/>
      <c r="F6" s="49"/>
      <c r="G6" s="78"/>
      <c r="H6" s="78"/>
      <c r="I6" s="78"/>
      <c r="J6" s="78"/>
      <c r="K6" s="78"/>
      <c r="L6" s="78"/>
      <c r="O6" s="18"/>
    </row>
    <row r="7" spans="1:15" s="77" customFormat="1" ht="18.5" x14ac:dyDescent="0.45">
      <c r="A7" s="93"/>
      <c r="E7" s="272"/>
      <c r="F7" s="49"/>
      <c r="G7" s="78"/>
      <c r="H7" s="78"/>
      <c r="I7" s="78"/>
      <c r="J7" s="78"/>
      <c r="K7" s="78"/>
      <c r="L7" s="78"/>
      <c r="O7" s="18"/>
    </row>
    <row r="8" spans="1:15" s="6" customFormat="1" ht="18.5" x14ac:dyDescent="0.45">
      <c r="A8" s="20" t="s">
        <v>21</v>
      </c>
      <c r="O8" s="22"/>
    </row>
    <row r="9" spans="1:15" s="6" customFormat="1" x14ac:dyDescent="0.35">
      <c r="A9" s="6" t="s">
        <v>145</v>
      </c>
      <c r="O9" s="22"/>
    </row>
    <row r="10" spans="1:15" ht="15" thickBot="1" x14ac:dyDescent="0.4"/>
    <row r="11" spans="1:15" x14ac:dyDescent="0.35">
      <c r="A11" s="304" t="s">
        <v>99</v>
      </c>
      <c r="B11" s="284"/>
      <c r="C11" s="284"/>
      <c r="D11" s="284"/>
      <c r="E11" s="285"/>
      <c r="F11" s="285"/>
      <c r="G11" s="285"/>
      <c r="H11" s="285"/>
      <c r="I11" s="285"/>
      <c r="J11" s="285"/>
      <c r="K11" s="285"/>
      <c r="L11" s="285"/>
      <c r="M11" s="285"/>
      <c r="N11" s="32"/>
    </row>
    <row r="12" spans="1:15" s="77" customFormat="1" x14ac:dyDescent="0.35">
      <c r="A12" s="33"/>
      <c r="B12" s="18"/>
      <c r="C12" s="18"/>
      <c r="D12" s="18"/>
      <c r="E12" s="18"/>
      <c r="F12" s="18"/>
      <c r="G12" s="18"/>
      <c r="H12" s="18"/>
      <c r="I12" s="18"/>
      <c r="J12" s="381"/>
      <c r="K12" s="18"/>
      <c r="L12" s="18"/>
      <c r="M12" s="18"/>
      <c r="N12" s="34"/>
    </row>
    <row r="13" spans="1:15" x14ac:dyDescent="0.35">
      <c r="A13" s="33" t="s">
        <v>169</v>
      </c>
      <c r="B13" s="18"/>
      <c r="C13" s="18"/>
      <c r="D13" s="18"/>
      <c r="E13" s="18"/>
      <c r="F13" s="18"/>
      <c r="G13" s="18"/>
      <c r="H13" s="18"/>
      <c r="I13" s="18"/>
      <c r="J13" s="380">
        <f>'Schedule A Worksheet'!C20</f>
        <v>0</v>
      </c>
      <c r="K13" s="303" t="s">
        <v>138</v>
      </c>
      <c r="L13" s="18"/>
      <c r="M13" s="18"/>
      <c r="N13" s="34"/>
    </row>
    <row r="14" spans="1:15" s="77" customFormat="1" x14ac:dyDescent="0.35">
      <c r="A14" s="33"/>
      <c r="B14" s="18"/>
      <c r="C14" s="18"/>
      <c r="D14" s="18"/>
      <c r="E14" s="18"/>
      <c r="F14" s="18"/>
      <c r="G14" s="18"/>
      <c r="H14" s="18"/>
      <c r="I14" s="18"/>
      <c r="J14" s="381"/>
      <c r="K14" s="18"/>
      <c r="L14" s="18"/>
      <c r="M14" s="18"/>
      <c r="N14" s="34"/>
    </row>
    <row r="15" spans="1:15" x14ac:dyDescent="0.35">
      <c r="A15" s="33" t="s">
        <v>170</v>
      </c>
      <c r="B15" s="18"/>
      <c r="C15" s="18"/>
      <c r="D15" s="18"/>
      <c r="E15" s="18"/>
      <c r="F15" s="18"/>
      <c r="G15" s="18"/>
      <c r="H15" s="18"/>
      <c r="I15" s="18"/>
      <c r="J15" s="380">
        <f>'Schedule A Worksheet'!D20</f>
        <v>0</v>
      </c>
      <c r="K15" s="303" t="s">
        <v>138</v>
      </c>
      <c r="L15" s="18"/>
      <c r="M15" s="18"/>
      <c r="N15" s="34"/>
    </row>
    <row r="16" spans="1:15" s="77" customFormat="1" x14ac:dyDescent="0.35">
      <c r="A16" s="33"/>
      <c r="B16" s="18"/>
      <c r="C16" s="18"/>
      <c r="D16" s="18"/>
      <c r="E16" s="18"/>
      <c r="F16" s="18"/>
      <c r="G16" s="18"/>
      <c r="H16" s="18"/>
      <c r="I16" s="18"/>
      <c r="J16" s="381"/>
      <c r="K16" s="18"/>
      <c r="L16" s="18"/>
      <c r="M16" s="18"/>
      <c r="N16" s="34"/>
    </row>
    <row r="17" spans="1:22" x14ac:dyDescent="0.35">
      <c r="A17" s="33" t="s">
        <v>171</v>
      </c>
      <c r="B17" s="18"/>
      <c r="C17" s="18"/>
      <c r="D17" s="18"/>
      <c r="E17" s="18"/>
      <c r="F17" s="18"/>
      <c r="G17" s="18"/>
      <c r="H17" s="18"/>
      <c r="I17" s="18"/>
      <c r="J17" s="380">
        <f>'Schedule A Worksheet'!E20</f>
        <v>0</v>
      </c>
      <c r="K17" s="303" t="s">
        <v>138</v>
      </c>
      <c r="L17" s="18"/>
      <c r="M17" s="18"/>
      <c r="N17" s="34"/>
    </row>
    <row r="18" spans="1:22" ht="15" customHeight="1" x14ac:dyDescent="0.35">
      <c r="A18" s="464" t="s">
        <v>172</v>
      </c>
      <c r="B18" s="465"/>
      <c r="C18" s="465"/>
      <c r="D18" s="465"/>
      <c r="E18" s="465"/>
      <c r="F18" s="465"/>
      <c r="G18" s="465"/>
      <c r="H18" s="465"/>
      <c r="I18" s="465"/>
      <c r="J18" s="381"/>
      <c r="K18" s="18"/>
      <c r="L18" s="18"/>
      <c r="M18" s="18"/>
      <c r="N18" s="34"/>
    </row>
    <row r="19" spans="1:22" s="77" customFormat="1" ht="46.5" customHeight="1" thickBot="1" x14ac:dyDescent="0.4">
      <c r="A19" s="466"/>
      <c r="B19" s="467"/>
      <c r="C19" s="467"/>
      <c r="D19" s="467"/>
      <c r="E19" s="467"/>
      <c r="F19" s="467"/>
      <c r="G19" s="467"/>
      <c r="H19" s="467"/>
      <c r="I19" s="467"/>
      <c r="J19" s="382"/>
      <c r="K19" s="305"/>
      <c r="L19" s="247"/>
      <c r="M19" s="247"/>
      <c r="N19" s="248"/>
      <c r="O19" s="78"/>
      <c r="P19" s="78"/>
    </row>
    <row r="20" spans="1:22" s="77" customFormat="1" ht="20.25" customHeight="1" thickBot="1" x14ac:dyDescent="0.4">
      <c r="A20" s="180"/>
      <c r="B20" s="180"/>
      <c r="C20" s="180"/>
      <c r="D20" s="180"/>
      <c r="E20" s="180"/>
      <c r="F20" s="180"/>
      <c r="G20" s="180"/>
      <c r="H20" s="180"/>
      <c r="I20" s="180"/>
      <c r="J20" s="383"/>
      <c r="K20" s="78"/>
      <c r="L20" s="78"/>
      <c r="M20" s="78"/>
      <c r="N20" s="78"/>
      <c r="O20" s="78"/>
      <c r="P20" s="78"/>
    </row>
    <row r="21" spans="1:22" x14ac:dyDescent="0.35">
      <c r="A21" s="304" t="s">
        <v>100</v>
      </c>
      <c r="B21" s="285"/>
      <c r="C21" s="285"/>
      <c r="D21" s="285"/>
      <c r="E21" s="285"/>
      <c r="F21" s="285"/>
      <c r="G21" s="285"/>
      <c r="H21" s="285"/>
      <c r="I21" s="285"/>
      <c r="J21" s="384"/>
      <c r="K21" s="254"/>
      <c r="L21" s="254"/>
      <c r="M21" s="254"/>
      <c r="N21" s="255"/>
      <c r="O21" s="78"/>
      <c r="P21" s="78"/>
    </row>
    <row r="22" spans="1:22" s="77" customFormat="1" x14ac:dyDescent="0.35">
      <c r="A22" s="33"/>
      <c r="B22" s="18"/>
      <c r="C22" s="18"/>
      <c r="D22" s="18"/>
      <c r="E22" s="18"/>
      <c r="F22" s="18"/>
      <c r="G22" s="18"/>
      <c r="H22" s="18"/>
      <c r="I22" s="18"/>
      <c r="J22" s="381"/>
      <c r="K22" s="18"/>
      <c r="L22" s="18"/>
      <c r="M22" s="18"/>
      <c r="N22" s="34"/>
    </row>
    <row r="23" spans="1:22" x14ac:dyDescent="0.35">
      <c r="A23" s="33" t="s">
        <v>173</v>
      </c>
      <c r="B23" s="18"/>
      <c r="C23" s="18"/>
      <c r="D23" s="18"/>
      <c r="E23" s="18"/>
      <c r="F23" s="18"/>
      <c r="G23" s="18"/>
      <c r="H23" s="18"/>
      <c r="I23" s="18"/>
      <c r="J23" s="380">
        <f>'Schedule A Worksheet'!C30</f>
        <v>0</v>
      </c>
      <c r="K23" s="303" t="s">
        <v>138</v>
      </c>
      <c r="L23" s="18"/>
      <c r="M23" s="18"/>
      <c r="N23" s="34"/>
    </row>
    <row r="24" spans="1:22" s="77" customFormat="1" x14ac:dyDescent="0.35">
      <c r="A24" s="33"/>
      <c r="B24" s="18"/>
      <c r="C24" s="18"/>
      <c r="D24" s="18"/>
      <c r="E24" s="18"/>
      <c r="F24" s="18"/>
      <c r="G24" s="18"/>
      <c r="H24" s="18"/>
      <c r="I24" s="18"/>
      <c r="J24" s="381"/>
      <c r="K24" s="18"/>
      <c r="L24" s="18"/>
      <c r="M24" s="18"/>
      <c r="N24" s="34"/>
    </row>
    <row r="25" spans="1:22" x14ac:dyDescent="0.35">
      <c r="A25" s="33" t="s">
        <v>174</v>
      </c>
      <c r="B25" s="18"/>
      <c r="C25" s="18"/>
      <c r="D25" s="18"/>
      <c r="E25" s="18"/>
      <c r="F25" s="18"/>
      <c r="G25" s="18"/>
      <c r="H25" s="18"/>
      <c r="I25" s="18"/>
      <c r="J25" s="380">
        <f>'Schedule A Worksheet'!D30</f>
        <v>0</v>
      </c>
      <c r="K25" s="303" t="s">
        <v>138</v>
      </c>
      <c r="L25" s="18"/>
      <c r="M25" s="18"/>
      <c r="N25" s="34"/>
    </row>
    <row r="26" spans="1:22" s="77" customFormat="1" ht="15" thickBot="1" x14ac:dyDescent="0.4">
      <c r="A26" s="36"/>
      <c r="B26" s="79"/>
      <c r="C26" s="79"/>
      <c r="D26" s="79"/>
      <c r="E26" s="79"/>
      <c r="F26" s="79"/>
      <c r="G26" s="79"/>
      <c r="H26" s="79"/>
      <c r="I26" s="79"/>
      <c r="J26" s="385"/>
      <c r="K26" s="79"/>
      <c r="L26" s="79"/>
      <c r="M26" s="79"/>
      <c r="N26" s="80"/>
    </row>
    <row r="27" spans="1:22" s="77" customFormat="1" ht="15" thickBot="1" x14ac:dyDescent="0.4">
      <c r="J27" s="359"/>
    </row>
    <row r="28" spans="1:22" x14ac:dyDescent="0.35">
      <c r="A28" s="304" t="s">
        <v>101</v>
      </c>
      <c r="B28" s="306"/>
      <c r="C28" s="306"/>
      <c r="D28" s="306"/>
      <c r="E28" s="306"/>
      <c r="F28" s="306"/>
      <c r="G28" s="306"/>
      <c r="H28" s="306"/>
      <c r="I28" s="306"/>
      <c r="J28" s="386"/>
      <c r="K28" s="285"/>
      <c r="L28" s="285"/>
      <c r="M28" s="285"/>
      <c r="N28" s="32"/>
      <c r="P28" s="78"/>
      <c r="Q28" s="78"/>
      <c r="R28" s="78"/>
      <c r="S28" s="78"/>
      <c r="T28" s="78"/>
      <c r="U28" s="78"/>
      <c r="V28" s="78"/>
    </row>
    <row r="29" spans="1:22" s="77" customFormat="1" x14ac:dyDescent="0.35">
      <c r="A29" s="343" t="s">
        <v>209</v>
      </c>
      <c r="B29" s="18"/>
      <c r="C29" s="18"/>
      <c r="D29" s="18"/>
      <c r="E29" s="18"/>
      <c r="F29" s="18"/>
      <c r="G29" s="18"/>
      <c r="H29" s="18"/>
      <c r="I29" s="18"/>
      <c r="J29" s="381"/>
      <c r="K29" s="18"/>
      <c r="L29" s="18"/>
      <c r="M29" s="18"/>
      <c r="N29" s="34"/>
      <c r="P29" s="78"/>
      <c r="Q29" s="78"/>
      <c r="R29" s="78"/>
      <c r="S29" s="78"/>
      <c r="T29" s="78"/>
      <c r="U29" s="78"/>
      <c r="V29" s="78"/>
    </row>
    <row r="30" spans="1:22" x14ac:dyDescent="0.35">
      <c r="A30" s="33" t="s">
        <v>175</v>
      </c>
      <c r="B30" s="18"/>
      <c r="C30" s="18"/>
      <c r="D30" s="18"/>
      <c r="E30" s="18"/>
      <c r="F30" s="18"/>
      <c r="G30" s="18"/>
      <c r="H30" s="18"/>
      <c r="I30" s="18"/>
      <c r="J30" s="387"/>
      <c r="K30" s="18"/>
      <c r="L30" s="18"/>
      <c r="M30" s="18"/>
      <c r="N30" s="34"/>
      <c r="P30" s="78"/>
      <c r="Q30" s="78"/>
      <c r="R30" s="78"/>
      <c r="S30" s="78"/>
      <c r="T30" s="78"/>
      <c r="U30" s="78"/>
      <c r="V30" s="78"/>
    </row>
    <row r="31" spans="1:22" s="77" customFormat="1" x14ac:dyDescent="0.35">
      <c r="A31" s="33"/>
      <c r="B31" s="18"/>
      <c r="C31" s="18"/>
      <c r="D31" s="18"/>
      <c r="E31" s="18"/>
      <c r="F31" s="18"/>
      <c r="G31" s="18"/>
      <c r="H31" s="18"/>
      <c r="I31" s="18"/>
      <c r="J31" s="381"/>
      <c r="K31" s="18"/>
      <c r="L31" s="18"/>
      <c r="M31" s="18"/>
      <c r="N31" s="34"/>
      <c r="P31" s="78"/>
      <c r="Q31" s="78"/>
      <c r="R31" s="78"/>
      <c r="S31" s="78"/>
      <c r="T31" s="78"/>
      <c r="U31" s="78"/>
      <c r="V31" s="78"/>
    </row>
    <row r="32" spans="1:22" x14ac:dyDescent="0.35">
      <c r="A32" s="33" t="s">
        <v>176</v>
      </c>
      <c r="B32" s="18"/>
      <c r="C32" s="18"/>
      <c r="D32" s="18"/>
      <c r="E32" s="18"/>
      <c r="F32" s="18"/>
      <c r="G32" s="18"/>
      <c r="H32" s="18"/>
      <c r="I32" s="18"/>
      <c r="J32" s="387"/>
      <c r="K32" s="18"/>
      <c r="L32" s="18"/>
      <c r="M32" s="18"/>
      <c r="N32" s="34"/>
      <c r="P32" s="78"/>
      <c r="Q32" s="78"/>
      <c r="R32" s="78"/>
      <c r="S32" s="78"/>
      <c r="T32" s="78"/>
      <c r="U32" s="78"/>
      <c r="V32" s="78"/>
    </row>
    <row r="33" spans="1:15" s="77" customFormat="1" x14ac:dyDescent="0.35">
      <c r="A33" s="33"/>
      <c r="B33" s="18"/>
      <c r="C33" s="18"/>
      <c r="D33" s="18"/>
      <c r="E33" s="18"/>
      <c r="F33" s="18"/>
      <c r="G33" s="18"/>
      <c r="H33" s="18"/>
      <c r="I33" s="18"/>
      <c r="J33" s="381"/>
      <c r="K33" s="18"/>
      <c r="L33" s="18"/>
      <c r="M33" s="18"/>
      <c r="N33" s="34"/>
    </row>
    <row r="34" spans="1:15" x14ac:dyDescent="0.35">
      <c r="A34" s="33" t="s">
        <v>177</v>
      </c>
      <c r="B34" s="18"/>
      <c r="C34" s="18"/>
      <c r="D34" s="18"/>
      <c r="E34" s="18"/>
      <c r="F34" s="18"/>
      <c r="G34" s="18"/>
      <c r="H34" s="18"/>
      <c r="I34" s="18"/>
      <c r="J34" s="387"/>
      <c r="K34" s="18"/>
      <c r="L34" s="18"/>
      <c r="M34" s="18"/>
      <c r="N34" s="34"/>
    </row>
    <row r="35" spans="1:15" ht="15" thickBot="1" x14ac:dyDescent="0.4">
      <c r="A35" s="36"/>
      <c r="B35" s="79"/>
      <c r="C35" s="79"/>
      <c r="D35" s="79"/>
      <c r="E35" s="79"/>
      <c r="F35" s="79"/>
      <c r="G35" s="79"/>
      <c r="H35" s="79"/>
      <c r="I35" s="79"/>
      <c r="J35" s="385"/>
      <c r="K35" s="79"/>
      <c r="L35" s="79"/>
      <c r="M35" s="79"/>
      <c r="N35" s="80"/>
    </row>
    <row r="36" spans="1:15" s="77" customFormat="1" ht="15" thickBot="1" x14ac:dyDescent="0.4">
      <c r="J36" s="359"/>
    </row>
    <row r="37" spans="1:15" x14ac:dyDescent="0.35">
      <c r="A37" s="304" t="s">
        <v>102</v>
      </c>
      <c r="B37" s="285"/>
      <c r="C37" s="285"/>
      <c r="D37" s="285"/>
      <c r="E37" s="285"/>
      <c r="F37" s="285"/>
      <c r="G37" s="285"/>
      <c r="H37" s="285"/>
      <c r="I37" s="285"/>
      <c r="J37" s="386"/>
      <c r="K37" s="285"/>
      <c r="L37" s="285"/>
      <c r="M37" s="285"/>
      <c r="N37" s="32"/>
    </row>
    <row r="38" spans="1:15" x14ac:dyDescent="0.35">
      <c r="A38" s="33" t="s">
        <v>106</v>
      </c>
      <c r="B38" s="18"/>
      <c r="C38" s="18"/>
      <c r="D38" s="18"/>
      <c r="E38" s="18"/>
      <c r="F38" s="18"/>
      <c r="G38" s="18"/>
      <c r="H38" s="18"/>
      <c r="I38" s="18"/>
      <c r="J38" s="380">
        <f>'Payroll Accumulator'!F84</f>
        <v>0</v>
      </c>
      <c r="K38" s="303" t="s">
        <v>137</v>
      </c>
      <c r="L38" s="18"/>
      <c r="M38" s="18"/>
      <c r="N38" s="34"/>
    </row>
    <row r="39" spans="1:15" ht="28.5" customHeight="1" thickBot="1" x14ac:dyDescent="0.4">
      <c r="A39" s="468" t="s">
        <v>103</v>
      </c>
      <c r="B39" s="469"/>
      <c r="C39" s="469"/>
      <c r="D39" s="469"/>
      <c r="E39" s="469"/>
      <c r="F39" s="469"/>
      <c r="G39" s="469"/>
      <c r="H39" s="469"/>
      <c r="I39" s="469"/>
      <c r="J39" s="385"/>
      <c r="K39" s="79"/>
      <c r="L39" s="79"/>
      <c r="M39" s="79"/>
      <c r="N39" s="80"/>
    </row>
    <row r="40" spans="1:15" s="77" customFormat="1" ht="15" thickBot="1" x14ac:dyDescent="0.4">
      <c r="J40" s="359"/>
    </row>
    <row r="41" spans="1:15" x14ac:dyDescent="0.35">
      <c r="A41" s="304" t="s">
        <v>104</v>
      </c>
      <c r="B41" s="285"/>
      <c r="C41" s="285"/>
      <c r="D41" s="285"/>
      <c r="E41" s="285"/>
      <c r="F41" s="285"/>
      <c r="G41" s="285"/>
      <c r="H41" s="285"/>
      <c r="I41" s="285"/>
      <c r="J41" s="386"/>
      <c r="K41" s="285"/>
      <c r="L41" s="285"/>
      <c r="M41" s="285"/>
      <c r="N41" s="32"/>
    </row>
    <row r="42" spans="1:15" s="77" customFormat="1" x14ac:dyDescent="0.35">
      <c r="A42" s="33"/>
      <c r="B42" s="18"/>
      <c r="C42" s="18"/>
      <c r="D42" s="18"/>
      <c r="E42" s="18"/>
      <c r="F42" s="18"/>
      <c r="G42" s="18"/>
      <c r="H42" s="18"/>
      <c r="I42" s="18"/>
      <c r="J42" s="381"/>
      <c r="K42" s="18"/>
      <c r="L42" s="18"/>
      <c r="M42" s="18"/>
      <c r="N42" s="34"/>
    </row>
    <row r="43" spans="1:15" x14ac:dyDescent="0.35">
      <c r="A43" s="33" t="s">
        <v>107</v>
      </c>
      <c r="B43" s="18"/>
      <c r="C43" s="18"/>
      <c r="D43" s="18"/>
      <c r="E43" s="18"/>
      <c r="F43" s="18"/>
      <c r="G43" s="18"/>
      <c r="H43" s="18"/>
      <c r="I43" s="18"/>
      <c r="J43" s="380">
        <f>J13+J23+J30+J32+J34+J38</f>
        <v>0</v>
      </c>
      <c r="K43" s="303" t="s">
        <v>178</v>
      </c>
      <c r="L43" s="18"/>
      <c r="M43" s="18"/>
      <c r="N43" s="34"/>
    </row>
    <row r="44" spans="1:15" s="77" customFormat="1" ht="15" thickBot="1" x14ac:dyDescent="0.4">
      <c r="A44" s="36"/>
      <c r="B44" s="79"/>
      <c r="C44" s="79"/>
      <c r="D44" s="79"/>
      <c r="E44" s="79"/>
      <c r="F44" s="79"/>
      <c r="G44" s="79"/>
      <c r="H44" s="79"/>
      <c r="I44" s="79"/>
      <c r="J44" s="385"/>
      <c r="K44" s="79"/>
      <c r="L44" s="79"/>
      <c r="M44" s="79"/>
      <c r="N44" s="80"/>
    </row>
    <row r="45" spans="1:15" s="77" customFormat="1" ht="15" thickBot="1" x14ac:dyDescent="0.4">
      <c r="A45" s="18"/>
      <c r="B45" s="18"/>
      <c r="C45" s="18"/>
      <c r="D45" s="18"/>
      <c r="E45" s="18"/>
      <c r="F45" s="18"/>
      <c r="G45" s="18"/>
      <c r="H45" s="18"/>
      <c r="I45" s="18"/>
      <c r="J45" s="381"/>
      <c r="K45" s="18"/>
      <c r="L45" s="18"/>
      <c r="M45" s="18"/>
      <c r="N45" s="18"/>
    </row>
    <row r="46" spans="1:15" x14ac:dyDescent="0.35">
      <c r="A46" s="304" t="s">
        <v>105</v>
      </c>
      <c r="B46" s="285"/>
      <c r="C46" s="285"/>
      <c r="D46" s="333" t="s">
        <v>204</v>
      </c>
      <c r="E46" s="285"/>
      <c r="F46" s="285"/>
      <c r="G46" s="285"/>
      <c r="H46" s="285"/>
      <c r="I46" s="285"/>
      <c r="J46" s="386"/>
      <c r="K46" s="285"/>
      <c r="L46" s="285"/>
      <c r="M46" s="285"/>
      <c r="N46" s="32"/>
    </row>
    <row r="47" spans="1:15" s="77" customFormat="1" ht="29.25" customHeight="1" x14ac:dyDescent="0.35">
      <c r="A47" s="470" t="s">
        <v>205</v>
      </c>
      <c r="B47" s="471"/>
      <c r="C47" s="471"/>
      <c r="D47" s="471"/>
      <c r="E47" s="471"/>
      <c r="F47" s="471"/>
      <c r="G47" s="471"/>
      <c r="H47" s="471"/>
      <c r="I47" s="18"/>
      <c r="J47" s="381"/>
      <c r="K47" s="18"/>
      <c r="L47" s="18"/>
      <c r="M47" s="18"/>
      <c r="N47" s="34"/>
    </row>
    <row r="48" spans="1:15" x14ac:dyDescent="0.35">
      <c r="A48" s="35" t="s">
        <v>206</v>
      </c>
      <c r="B48" s="18"/>
      <c r="C48" s="18"/>
      <c r="D48" s="18"/>
      <c r="E48" s="18"/>
      <c r="F48" s="18"/>
      <c r="G48" s="18"/>
      <c r="H48" s="18"/>
      <c r="I48" s="18"/>
      <c r="J48" s="388">
        <f>IF('FTE Input'!N45="Enter 1.0 on line 13 of PPP Schedule A",1,0)</f>
        <v>0</v>
      </c>
      <c r="K48" s="303" t="s">
        <v>182</v>
      </c>
      <c r="L48" s="18"/>
      <c r="M48" s="18"/>
      <c r="N48" s="34"/>
      <c r="O48" s="76"/>
    </row>
    <row r="49" spans="1:25" s="77" customFormat="1" x14ac:dyDescent="0.35">
      <c r="A49" s="33"/>
      <c r="B49" s="18"/>
      <c r="C49" s="18"/>
      <c r="D49" s="18"/>
      <c r="E49" s="18"/>
      <c r="F49" s="18"/>
      <c r="G49" s="18"/>
      <c r="H49" s="18"/>
      <c r="I49" s="18"/>
      <c r="J49" s="381"/>
      <c r="K49" s="18"/>
      <c r="L49" s="18"/>
      <c r="M49" s="18"/>
      <c r="N49" s="34"/>
    </row>
    <row r="50" spans="1:25" x14ac:dyDescent="0.35">
      <c r="A50" s="33" t="s">
        <v>179</v>
      </c>
      <c r="B50" s="18"/>
      <c r="C50" s="18"/>
      <c r="D50" s="18"/>
      <c r="E50" s="18"/>
      <c r="F50" s="18"/>
      <c r="G50" s="18"/>
      <c r="H50" s="18"/>
      <c r="I50" s="18"/>
      <c r="J50" s="388">
        <f>IF('FTE Input'!R26="YES",'FTE Input'!R28,(IF('FTE Input'!R26="",(MIN('FTE Input'!R21,'FTE Input'!R24)),0)))</f>
        <v>0</v>
      </c>
      <c r="K50" s="351" t="s">
        <v>182</v>
      </c>
      <c r="L50" s="82"/>
      <c r="M50" s="82"/>
      <c r="N50" s="85"/>
      <c r="O50" s="78"/>
      <c r="P50" s="78"/>
      <c r="Q50" s="78"/>
      <c r="R50" s="78"/>
      <c r="S50" s="78"/>
      <c r="T50" s="78"/>
      <c r="U50" s="78"/>
      <c r="V50" s="78"/>
      <c r="W50" s="78"/>
      <c r="X50" s="78"/>
      <c r="Y50" s="78"/>
    </row>
    <row r="51" spans="1:25" s="77" customFormat="1" x14ac:dyDescent="0.35">
      <c r="A51" s="33"/>
      <c r="B51" s="18"/>
      <c r="C51" s="18"/>
      <c r="D51" s="18"/>
      <c r="E51" s="18"/>
      <c r="F51" s="18"/>
      <c r="G51" s="18"/>
      <c r="H51" s="18"/>
      <c r="I51" s="18"/>
      <c r="J51" s="381"/>
      <c r="K51" s="82"/>
      <c r="L51" s="82"/>
      <c r="M51" s="82"/>
      <c r="N51" s="85"/>
      <c r="O51" s="78"/>
      <c r="P51" s="78"/>
      <c r="Q51" s="78"/>
      <c r="R51" s="78"/>
      <c r="S51" s="78"/>
      <c r="T51" s="78"/>
      <c r="U51" s="78"/>
      <c r="V51" s="78"/>
      <c r="W51" s="78"/>
      <c r="X51" s="78"/>
      <c r="Y51" s="78"/>
    </row>
    <row r="52" spans="1:25" x14ac:dyDescent="0.35">
      <c r="A52" s="33" t="s">
        <v>180</v>
      </c>
      <c r="B52" s="18"/>
      <c r="C52" s="18"/>
      <c r="D52" s="18"/>
      <c r="E52" s="18"/>
      <c r="F52" s="18"/>
      <c r="G52" s="18"/>
      <c r="H52" s="18"/>
      <c r="I52" s="18"/>
      <c r="J52" s="388">
        <f>+J15+J25</f>
        <v>0</v>
      </c>
      <c r="K52" s="18"/>
      <c r="L52" s="18"/>
      <c r="M52" s="18"/>
      <c r="N52" s="34"/>
    </row>
    <row r="53" spans="1:25" s="77" customFormat="1" x14ac:dyDescent="0.35">
      <c r="A53" s="33"/>
      <c r="B53" s="18"/>
      <c r="C53" s="18"/>
      <c r="D53" s="18"/>
      <c r="E53" s="18"/>
      <c r="F53" s="18"/>
      <c r="G53" s="18"/>
      <c r="H53" s="18"/>
      <c r="I53" s="18"/>
      <c r="J53" s="381"/>
      <c r="K53" s="18"/>
      <c r="L53" s="18"/>
      <c r="M53" s="18"/>
      <c r="N53" s="34"/>
    </row>
    <row r="54" spans="1:25" x14ac:dyDescent="0.35">
      <c r="A54" s="33" t="s">
        <v>181</v>
      </c>
      <c r="B54" s="18"/>
      <c r="C54" s="18"/>
      <c r="D54" s="18"/>
      <c r="E54" s="18"/>
      <c r="F54" s="18"/>
      <c r="G54" s="18"/>
      <c r="H54" s="18"/>
      <c r="I54" s="18"/>
      <c r="J54" s="429" t="e">
        <f>IF(J48=1,1,(IF((J52/J50)&gt;1,1,(J52/J50))))</f>
        <v>#DIV/0!</v>
      </c>
      <c r="K54" s="401" t="s">
        <v>249</v>
      </c>
      <c r="L54" s="18"/>
      <c r="M54" s="18"/>
      <c r="N54" s="34"/>
    </row>
    <row r="55" spans="1:25" ht="15" thickBot="1" x14ac:dyDescent="0.4">
      <c r="A55" s="36"/>
      <c r="B55" s="79"/>
      <c r="C55" s="79"/>
      <c r="D55" s="79"/>
      <c r="E55" s="79"/>
      <c r="F55" s="79"/>
      <c r="G55" s="79"/>
      <c r="H55" s="79"/>
      <c r="I55" s="79"/>
      <c r="J55" s="79"/>
      <c r="K55" s="79"/>
      <c r="L55" s="79"/>
      <c r="M55" s="79"/>
      <c r="N55" s="80"/>
    </row>
    <row r="56" spans="1:25" ht="15" thickBot="1" x14ac:dyDescent="0.4"/>
    <row r="57" spans="1:25" s="77" customFormat="1" x14ac:dyDescent="0.35">
      <c r="A57" s="472" t="s">
        <v>260</v>
      </c>
      <c r="B57" s="473"/>
      <c r="C57" s="473"/>
      <c r="D57" s="473"/>
      <c r="E57" s="473"/>
      <c r="F57" s="473"/>
      <c r="G57" s="473"/>
      <c r="H57" s="473"/>
      <c r="I57" s="473"/>
      <c r="J57" s="473"/>
      <c r="K57" s="473"/>
      <c r="L57" s="473"/>
      <c r="M57" s="473"/>
      <c r="N57" s="474"/>
    </row>
    <row r="58" spans="1:25" s="77" customFormat="1" ht="28.15" customHeight="1" thickBot="1" x14ac:dyDescent="0.4">
      <c r="A58" s="475"/>
      <c r="B58" s="476"/>
      <c r="C58" s="476"/>
      <c r="D58" s="476"/>
      <c r="E58" s="476"/>
      <c r="F58" s="476"/>
      <c r="G58" s="476"/>
      <c r="H58" s="476"/>
      <c r="I58" s="476"/>
      <c r="J58" s="476"/>
      <c r="K58" s="476"/>
      <c r="L58" s="476"/>
      <c r="M58" s="476"/>
      <c r="N58" s="477"/>
    </row>
    <row r="59" spans="1:25" s="77" customFormat="1" ht="15" thickBot="1" x14ac:dyDescent="0.4"/>
    <row r="60" spans="1:25" s="2" customFormat="1" ht="21" customHeight="1" x14ac:dyDescent="0.5">
      <c r="A60" s="461" t="s">
        <v>167</v>
      </c>
      <c r="B60" s="462"/>
      <c r="C60" s="462"/>
      <c r="D60" s="462"/>
      <c r="E60" s="462"/>
      <c r="F60" s="462"/>
      <c r="G60" s="462"/>
      <c r="H60" s="462"/>
      <c r="I60" s="462"/>
      <c r="J60" s="462"/>
      <c r="K60" s="462"/>
      <c r="L60" s="462"/>
      <c r="M60" s="463"/>
      <c r="N60" s="61"/>
      <c r="O60" s="59"/>
      <c r="P60" s="61"/>
      <c r="Q60" s="61"/>
      <c r="R60" s="61"/>
      <c r="S60" s="59"/>
    </row>
    <row r="61" spans="1:25" s="2" customFormat="1" ht="17.25" customHeight="1" x14ac:dyDescent="0.45">
      <c r="A61" s="172"/>
      <c r="B61" s="173" t="s">
        <v>36</v>
      </c>
      <c r="C61" s="174"/>
      <c r="D61" s="173"/>
      <c r="E61" s="174"/>
      <c r="F61" s="174"/>
      <c r="G61" s="174"/>
      <c r="H61" s="174"/>
      <c r="I61" s="292"/>
      <c r="J61" s="292"/>
      <c r="K61" s="292"/>
      <c r="L61" s="292"/>
      <c r="M61" s="293"/>
      <c r="N61" s="59"/>
      <c r="O61" s="59"/>
      <c r="P61" s="59"/>
      <c r="Q61" s="59"/>
      <c r="R61" s="59"/>
      <c r="S61" s="59"/>
    </row>
    <row r="62" spans="1:25" s="2" customFormat="1" ht="17.25" customHeight="1" x14ac:dyDescent="0.45">
      <c r="A62" s="294"/>
      <c r="B62" s="173" t="s">
        <v>78</v>
      </c>
      <c r="C62" s="174"/>
      <c r="D62" s="173"/>
      <c r="E62" s="174"/>
      <c r="F62" s="174"/>
      <c r="G62" s="174"/>
      <c r="H62" s="174"/>
      <c r="I62" s="292"/>
      <c r="J62" s="292"/>
      <c r="K62" s="292"/>
      <c r="L62" s="292"/>
      <c r="M62" s="293"/>
      <c r="N62" s="59"/>
      <c r="O62" s="59"/>
      <c r="P62" s="59"/>
      <c r="Q62" s="59"/>
      <c r="R62" s="59"/>
      <c r="S62" s="59"/>
    </row>
    <row r="63" spans="1:25" s="77" customFormat="1" ht="21.5" thickBot="1" x14ac:dyDescent="0.55000000000000004">
      <c r="A63" s="446" t="s">
        <v>77</v>
      </c>
      <c r="B63" s="447"/>
      <c r="C63" s="447"/>
      <c r="D63" s="447"/>
      <c r="E63" s="447"/>
      <c r="F63" s="447"/>
      <c r="G63" s="447"/>
      <c r="H63" s="447"/>
      <c r="I63" s="447"/>
      <c r="J63" s="447"/>
      <c r="K63" s="447"/>
      <c r="L63" s="447"/>
      <c r="M63" s="448"/>
      <c r="N63" s="84"/>
      <c r="O63" s="84"/>
      <c r="P63" s="84"/>
      <c r="Q63" s="84"/>
      <c r="R63" s="84"/>
      <c r="S63" s="78"/>
    </row>
  </sheetData>
  <sheetProtection algorithmName="SHA-512" hashValue="yco2lOqdgB7wWyIAzEm0LW6zH+F6DjdaUDv7Qewb6p2C6e77hmXzrhpDBOI5CRFPzMXlIeyjYFO9tkN4kSxMxg==" saltValue="ep46kpkxRhtFjo1ngoWPUQ==" spinCount="100000" sheet="1" objects="1" scenarios="1" formatColumns="0" formatRows="0"/>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2"/>
  <sheetViews>
    <sheetView workbookViewId="0"/>
  </sheetViews>
  <sheetFormatPr defaultRowHeight="14.5" x14ac:dyDescent="0.35"/>
  <cols>
    <col min="1" max="2" width="17.81640625" customWidth="1"/>
    <col min="3" max="3" width="14" customWidth="1"/>
    <col min="4" max="4" width="18" customWidth="1"/>
    <col min="5" max="5" width="15.08984375" customWidth="1"/>
    <col min="12" max="12" width="22.7265625" customWidth="1"/>
    <col min="17" max="17" width="11.7265625" bestFit="1" customWidth="1"/>
  </cols>
  <sheetData>
    <row r="1" spans="1:15" s="77" customFormat="1" ht="21" x14ac:dyDescent="0.5">
      <c r="A1" s="19" t="s">
        <v>96</v>
      </c>
      <c r="G1" s="59"/>
      <c r="H1" s="59"/>
    </row>
    <row r="2" spans="1:15" s="77" customFormat="1" ht="21" x14ac:dyDescent="0.5">
      <c r="A2" s="19" t="s">
        <v>1</v>
      </c>
    </row>
    <row r="3" spans="1:15" s="77" customFormat="1" ht="21" x14ac:dyDescent="0.5">
      <c r="A3" s="5" t="s">
        <v>256</v>
      </c>
      <c r="B3" s="78"/>
      <c r="C3" s="78"/>
      <c r="D3" s="78"/>
      <c r="E3" s="78"/>
      <c r="F3" s="78"/>
    </row>
    <row r="4" spans="1:15" s="77" customFormat="1" ht="15" customHeight="1" x14ac:dyDescent="0.45">
      <c r="D4" s="59"/>
      <c r="E4" s="59"/>
      <c r="F4" s="78"/>
      <c r="G4" s="78"/>
      <c r="H4" s="78"/>
      <c r="I4" s="78"/>
      <c r="J4" s="78"/>
      <c r="K4" s="78"/>
    </row>
    <row r="5" spans="1:15" ht="18.5" x14ac:dyDescent="0.45">
      <c r="A5" s="58" t="s">
        <v>143</v>
      </c>
      <c r="B5" s="58"/>
      <c r="C5" s="199"/>
      <c r="D5" s="199"/>
      <c r="E5" s="49"/>
      <c r="F5" s="78"/>
      <c r="G5" s="78"/>
      <c r="H5" s="78"/>
      <c r="I5" s="78"/>
      <c r="J5" s="78"/>
      <c r="K5" s="78"/>
      <c r="L5" s="78"/>
      <c r="M5" s="78"/>
    </row>
    <row r="6" spans="1:15" s="77" customFormat="1" ht="18.5" x14ac:dyDescent="0.45">
      <c r="A6" s="178" t="s">
        <v>149</v>
      </c>
      <c r="B6" s="88"/>
      <c r="C6" s="179"/>
      <c r="D6" s="179"/>
      <c r="O6" s="18"/>
    </row>
    <row r="7" spans="1:15" s="77" customFormat="1" ht="18.5" x14ac:dyDescent="0.45">
      <c r="A7" s="93"/>
      <c r="O7" s="18"/>
    </row>
    <row r="8" spans="1:15" s="6" customFormat="1" ht="18.5" x14ac:dyDescent="0.45">
      <c r="A8" s="20" t="s">
        <v>21</v>
      </c>
      <c r="O8" s="22"/>
    </row>
    <row r="9" spans="1:15" s="6" customFormat="1" x14ac:dyDescent="0.35">
      <c r="A9" s="6" t="s">
        <v>146</v>
      </c>
      <c r="O9" s="22"/>
    </row>
    <row r="11" spans="1:15" x14ac:dyDescent="0.35">
      <c r="A11" s="263" t="s">
        <v>88</v>
      </c>
    </row>
    <row r="12" spans="1:15" s="77" customFormat="1" ht="57" customHeight="1" x14ac:dyDescent="0.35">
      <c r="A12" s="478" t="s">
        <v>166</v>
      </c>
      <c r="B12" s="478"/>
      <c r="C12" s="478"/>
      <c r="D12" s="478"/>
      <c r="E12" s="478"/>
      <c r="F12" s="478"/>
      <c r="G12" s="478"/>
    </row>
    <row r="13" spans="1:15" s="77" customFormat="1" x14ac:dyDescent="0.35"/>
    <row r="14" spans="1:15" s="39" customFormat="1" ht="29" x14ac:dyDescent="0.35">
      <c r="A14" s="219" t="s">
        <v>89</v>
      </c>
      <c r="B14" s="219" t="s">
        <v>90</v>
      </c>
      <c r="C14" s="219" t="s">
        <v>91</v>
      </c>
      <c r="D14" s="219" t="s">
        <v>92</v>
      </c>
      <c r="E14" s="219" t="s">
        <v>93</v>
      </c>
    </row>
    <row r="15" spans="1:15" x14ac:dyDescent="0.35">
      <c r="A15" s="265" t="s">
        <v>165</v>
      </c>
    </row>
    <row r="16" spans="1:15" ht="9" customHeight="1" x14ac:dyDescent="0.35"/>
    <row r="17" spans="1:18" s="18" customFormat="1" x14ac:dyDescent="0.35">
      <c r="A17" s="266" t="s">
        <v>133</v>
      </c>
      <c r="B17" s="266"/>
      <c r="C17" s="418">
        <f>+'Payroll Accumulator'!J53</f>
        <v>0</v>
      </c>
      <c r="D17" s="419"/>
      <c r="E17" s="352">
        <f>+'Payroll Accumulator'!Y55</f>
        <v>0</v>
      </c>
      <c r="F17" s="265" t="s">
        <v>137</v>
      </c>
    </row>
    <row r="18" spans="1:18" s="18" customFormat="1" x14ac:dyDescent="0.35">
      <c r="A18" s="266" t="s">
        <v>154</v>
      </c>
      <c r="B18" s="266"/>
      <c r="C18" s="419"/>
      <c r="D18" s="418">
        <f>+'FTE Input'!N18</f>
        <v>0</v>
      </c>
      <c r="E18" s="264"/>
      <c r="F18" s="303" t="s">
        <v>168</v>
      </c>
    </row>
    <row r="19" spans="1:18" s="18" customFormat="1" x14ac:dyDescent="0.35">
      <c r="A19" s="266" t="s">
        <v>236</v>
      </c>
      <c r="B19" s="266"/>
      <c r="C19" s="419"/>
      <c r="D19" s="420"/>
      <c r="E19" s="264"/>
      <c r="F19" s="303" t="s">
        <v>237</v>
      </c>
    </row>
    <row r="20" spans="1:18" ht="15" thickBot="1" x14ac:dyDescent="0.4">
      <c r="C20" s="267">
        <f>SUM(C17:C18)</f>
        <v>0</v>
      </c>
      <c r="D20" s="267">
        <f>SUM(D17:D19)</f>
        <v>0</v>
      </c>
      <c r="E20" s="267">
        <f>SUM(E17:E18)</f>
        <v>0</v>
      </c>
      <c r="F20" s="18"/>
    </row>
    <row r="21" spans="1:18" ht="15" thickTop="1" x14ac:dyDescent="0.35"/>
    <row r="23" spans="1:18" x14ac:dyDescent="0.35">
      <c r="A23" s="263" t="s">
        <v>94</v>
      </c>
    </row>
    <row r="24" spans="1:18" ht="49.5" customHeight="1" x14ac:dyDescent="0.35">
      <c r="A24" s="478" t="s">
        <v>235</v>
      </c>
      <c r="B24" s="478"/>
      <c r="C24" s="478"/>
      <c r="D24" s="478"/>
      <c r="E24" s="478"/>
      <c r="F24" s="478"/>
      <c r="G24" s="478"/>
    </row>
    <row r="25" spans="1:18" ht="29" x14ac:dyDescent="0.35">
      <c r="A25" s="219" t="s">
        <v>89</v>
      </c>
      <c r="B25" s="219" t="s">
        <v>90</v>
      </c>
      <c r="C25" s="219" t="s">
        <v>91</v>
      </c>
      <c r="D25" s="219" t="s">
        <v>92</v>
      </c>
      <c r="E25" s="82"/>
    </row>
    <row r="26" spans="1:18" x14ac:dyDescent="0.35">
      <c r="A26" s="265" t="s">
        <v>165</v>
      </c>
      <c r="E26" s="82"/>
    </row>
    <row r="27" spans="1:18" ht="8.25" customHeight="1" x14ac:dyDescent="0.35">
      <c r="E27" s="82"/>
    </row>
    <row r="28" spans="1:18" s="18" customFormat="1" x14ac:dyDescent="0.35">
      <c r="A28" s="266" t="s">
        <v>133</v>
      </c>
      <c r="B28" s="266"/>
      <c r="C28" s="352">
        <f>+'Payroll Accumulator'!D69</f>
        <v>0</v>
      </c>
      <c r="D28" s="268"/>
      <c r="E28" s="265" t="s">
        <v>137</v>
      </c>
    </row>
    <row r="29" spans="1:18" s="77" customFormat="1" x14ac:dyDescent="0.35">
      <c r="A29" s="266" t="s">
        <v>154</v>
      </c>
      <c r="C29" s="302"/>
      <c r="D29" s="353">
        <f>+'FTE Input'!P18</f>
        <v>0</v>
      </c>
      <c r="E29" s="303" t="s">
        <v>168</v>
      </c>
    </row>
    <row r="30" spans="1:18" s="77" customFormat="1" ht="15" thickBot="1" x14ac:dyDescent="0.4">
      <c r="C30" s="267">
        <f>SUM(C28:C29)</f>
        <v>0</v>
      </c>
      <c r="D30" s="267">
        <f>SUM(D28:D29)</f>
        <v>0</v>
      </c>
      <c r="N30" s="78"/>
      <c r="O30" s="78"/>
      <c r="P30" s="78"/>
      <c r="Q30" s="78"/>
    </row>
    <row r="31" spans="1:18" s="77" customFormat="1" ht="15" thickTop="1" x14ac:dyDescent="0.35">
      <c r="E31" s="82"/>
      <c r="N31" s="78"/>
      <c r="O31" s="78"/>
      <c r="P31" s="78"/>
      <c r="Q31" s="78"/>
    </row>
    <row r="32" spans="1:18" s="77" customFormat="1" ht="15" thickBot="1" x14ac:dyDescent="0.4">
      <c r="L32" s="78"/>
      <c r="N32" s="78"/>
      <c r="O32" s="78"/>
      <c r="P32" s="78"/>
      <c r="Q32" s="78"/>
      <c r="R32" s="78"/>
    </row>
    <row r="33" spans="1:18" s="77" customFormat="1" ht="15.5" x14ac:dyDescent="0.35">
      <c r="A33" s="283" t="s">
        <v>157</v>
      </c>
      <c r="B33" s="284"/>
      <c r="C33" s="340" t="s">
        <v>198</v>
      </c>
      <c r="D33" s="285"/>
      <c r="E33" s="285"/>
      <c r="F33" s="285"/>
      <c r="G33" s="285"/>
      <c r="H33" s="285"/>
      <c r="I33" s="285"/>
      <c r="J33" s="285"/>
      <c r="K33" s="285"/>
      <c r="L33" s="254"/>
      <c r="M33" s="32"/>
      <c r="N33" s="78"/>
      <c r="O33" s="78"/>
      <c r="P33" s="78"/>
      <c r="Q33" s="78"/>
      <c r="R33" s="78"/>
    </row>
    <row r="34" spans="1:18" s="77" customFormat="1" x14ac:dyDescent="0.35">
      <c r="A34" s="33"/>
      <c r="B34" s="18"/>
      <c r="C34" s="18"/>
      <c r="D34" s="18"/>
      <c r="E34" s="18"/>
      <c r="F34" s="18"/>
      <c r="G34" s="18"/>
      <c r="H34" s="18"/>
      <c r="I34" s="18"/>
      <c r="J34" s="18"/>
      <c r="K34" s="18"/>
      <c r="L34" s="82"/>
      <c r="M34" s="34"/>
      <c r="N34" s="78"/>
      <c r="O34" s="78"/>
      <c r="P34" s="78"/>
      <c r="Q34" s="78"/>
    </row>
    <row r="35" spans="1:18" s="77" customFormat="1" ht="31.5" customHeight="1" x14ac:dyDescent="0.35">
      <c r="A35" s="483" t="s">
        <v>158</v>
      </c>
      <c r="B35" s="484"/>
      <c r="C35" s="484"/>
      <c r="D35" s="484"/>
      <c r="E35" s="484"/>
      <c r="F35" s="484"/>
      <c r="G35" s="484"/>
      <c r="H35" s="484"/>
      <c r="I35" s="484"/>
      <c r="J35" s="484"/>
      <c r="K35" s="18"/>
      <c r="L35" s="323">
        <f>+'FTE Input'!N37</f>
        <v>0</v>
      </c>
      <c r="M35" s="34"/>
      <c r="N35" s="348"/>
      <c r="O35" s="348"/>
      <c r="P35" s="348"/>
      <c r="Q35" s="348"/>
    </row>
    <row r="36" spans="1:18" s="77" customFormat="1" x14ac:dyDescent="0.35">
      <c r="A36" s="273"/>
      <c r="B36" s="274"/>
      <c r="C36" s="274"/>
      <c r="D36" s="274"/>
      <c r="E36" s="274"/>
      <c r="F36" s="274"/>
      <c r="G36" s="274"/>
      <c r="H36" s="274"/>
      <c r="I36" s="274"/>
      <c r="J36" s="274"/>
      <c r="K36" s="18"/>
      <c r="L36" s="288"/>
      <c r="M36" s="34"/>
      <c r="N36" s="322"/>
      <c r="O36" s="322"/>
      <c r="P36" s="322"/>
      <c r="Q36" s="322"/>
    </row>
    <row r="37" spans="1:18" s="77" customFormat="1" x14ac:dyDescent="0.35">
      <c r="A37" s="483" t="s">
        <v>159</v>
      </c>
      <c r="B37" s="484"/>
      <c r="C37" s="484"/>
      <c r="D37" s="484"/>
      <c r="E37" s="484"/>
      <c r="F37" s="484"/>
      <c r="G37" s="484"/>
      <c r="H37" s="484"/>
      <c r="I37" s="484"/>
      <c r="J37" s="484"/>
      <c r="K37" s="18"/>
      <c r="L37" s="323">
        <f>+'FTE Input'!N39</f>
        <v>0</v>
      </c>
      <c r="M37" s="34"/>
      <c r="N37" s="348"/>
      <c r="O37" s="348"/>
      <c r="P37" s="348"/>
      <c r="Q37" s="348"/>
    </row>
    <row r="38" spans="1:18" s="77" customFormat="1" x14ac:dyDescent="0.35">
      <c r="A38" s="273"/>
      <c r="B38" s="274"/>
      <c r="C38" s="274"/>
      <c r="D38" s="274"/>
      <c r="E38" s="274"/>
      <c r="F38" s="274"/>
      <c r="G38" s="274"/>
      <c r="H38" s="274"/>
      <c r="I38" s="274"/>
      <c r="J38" s="274"/>
      <c r="K38" s="18"/>
      <c r="L38" s="290"/>
      <c r="M38" s="34"/>
      <c r="N38" s="322"/>
      <c r="O38" s="322"/>
      <c r="P38" s="322"/>
      <c r="Q38" s="322"/>
    </row>
    <row r="39" spans="1:18" s="77" customFormat="1" ht="50.25" customHeight="1" x14ac:dyDescent="0.35">
      <c r="A39" s="483" t="s">
        <v>156</v>
      </c>
      <c r="B39" s="484"/>
      <c r="C39" s="484"/>
      <c r="D39" s="484"/>
      <c r="E39" s="484"/>
      <c r="F39" s="484"/>
      <c r="G39" s="484"/>
      <c r="H39" s="484"/>
      <c r="I39" s="484"/>
      <c r="J39" s="484"/>
      <c r="K39" s="18"/>
      <c r="L39" s="291" t="str">
        <f>IF(L35=L37,"",(IF(L37&gt;L35,"Proceed to step 4", "Complete line 13 of PPP Schedule A by dividing linke 12 by line 11 of that schedule")))</f>
        <v/>
      </c>
      <c r="M39" s="34"/>
      <c r="N39" s="78"/>
      <c r="O39" s="78"/>
      <c r="P39" s="78"/>
      <c r="Q39" s="78"/>
    </row>
    <row r="40" spans="1:18" s="77" customFormat="1" x14ac:dyDescent="0.35">
      <c r="A40" s="273"/>
      <c r="B40" s="274"/>
      <c r="C40" s="274"/>
      <c r="D40" s="274"/>
      <c r="E40" s="274"/>
      <c r="F40" s="274"/>
      <c r="G40" s="274"/>
      <c r="H40" s="274"/>
      <c r="I40" s="274"/>
      <c r="J40" s="274"/>
      <c r="K40" s="18"/>
      <c r="L40" s="281"/>
      <c r="M40" s="34"/>
      <c r="N40" s="78"/>
      <c r="O40" s="78"/>
      <c r="P40" s="78"/>
      <c r="Q40" s="78"/>
    </row>
    <row r="41" spans="1:18" s="77" customFormat="1" x14ac:dyDescent="0.35">
      <c r="A41" s="33" t="s">
        <v>160</v>
      </c>
      <c r="B41" s="18"/>
      <c r="C41" s="18"/>
      <c r="D41" s="18"/>
      <c r="E41" s="18"/>
      <c r="F41" s="18"/>
      <c r="G41" s="18"/>
      <c r="H41" s="18"/>
      <c r="I41" s="18"/>
      <c r="J41" s="18"/>
      <c r="K41" s="18"/>
      <c r="L41" s="323">
        <f>+'FTE Input'!N43</f>
        <v>0</v>
      </c>
      <c r="M41" s="34"/>
      <c r="N41" s="348"/>
      <c r="O41" s="348"/>
      <c r="P41" s="348"/>
      <c r="Q41" s="348"/>
    </row>
    <row r="42" spans="1:18" s="77" customFormat="1" x14ac:dyDescent="0.35">
      <c r="A42" s="33"/>
      <c r="B42" s="18"/>
      <c r="C42" s="18"/>
      <c r="D42" s="18"/>
      <c r="E42" s="18"/>
      <c r="F42" s="18"/>
      <c r="G42" s="18"/>
      <c r="H42" s="18"/>
      <c r="I42" s="18"/>
      <c r="J42" s="18"/>
      <c r="K42" s="18"/>
      <c r="L42" s="290"/>
      <c r="M42" s="34"/>
      <c r="N42" s="322"/>
      <c r="O42" s="322"/>
      <c r="P42" s="322"/>
      <c r="Q42" s="322"/>
    </row>
    <row r="43" spans="1:18" s="77" customFormat="1" ht="49.5" customHeight="1" x14ac:dyDescent="0.35">
      <c r="A43" s="483" t="s">
        <v>164</v>
      </c>
      <c r="B43" s="484"/>
      <c r="C43" s="484"/>
      <c r="D43" s="484"/>
      <c r="E43" s="484"/>
      <c r="F43" s="484"/>
      <c r="G43" s="484"/>
      <c r="H43" s="484"/>
      <c r="I43" s="484"/>
      <c r="J43" s="484"/>
      <c r="K43" s="18"/>
      <c r="L43" s="291" t="str">
        <f>IF((AND(L41&gt;=L37,L41&gt;0,L37&gt;0)),"Enter 1.0 on line 13 of PPP Schedule A",(IF(AND(L41&lt;L37,L41&gt;0,L37&gt;0),"Complete line 13 of PPP Schedule A by dividing linke 12 by line 11 of that schedule","")))</f>
        <v/>
      </c>
      <c r="M43" s="34"/>
    </row>
    <row r="44" spans="1:18" s="77" customFormat="1" ht="15" thickBot="1" x14ac:dyDescent="0.4">
      <c r="A44" s="36"/>
      <c r="B44" s="79"/>
      <c r="C44" s="79"/>
      <c r="D44" s="79"/>
      <c r="E44" s="79"/>
      <c r="F44" s="79"/>
      <c r="G44" s="79"/>
      <c r="H44" s="79"/>
      <c r="I44" s="79"/>
      <c r="J44" s="79"/>
      <c r="K44" s="79"/>
      <c r="L44" s="79"/>
      <c r="M44" s="80"/>
    </row>
    <row r="45" spans="1:18" s="77" customFormat="1" ht="15" thickBot="1" x14ac:dyDescent="0.4">
      <c r="L45" s="18"/>
    </row>
    <row r="46" spans="1:18" ht="14.25" customHeight="1" x14ac:dyDescent="0.35">
      <c r="A46" s="479" t="s">
        <v>261</v>
      </c>
      <c r="B46" s="480"/>
      <c r="C46" s="480"/>
      <c r="D46" s="480"/>
      <c r="E46" s="480"/>
      <c r="F46" s="480"/>
      <c r="G46" s="480"/>
      <c r="H46" s="480"/>
      <c r="I46" s="480"/>
      <c r="J46" s="480"/>
      <c r="K46" s="480"/>
      <c r="L46" s="480"/>
      <c r="M46" s="481"/>
    </row>
    <row r="47" spans="1:18" ht="46.5" customHeight="1" thickBot="1" x14ac:dyDescent="0.4">
      <c r="A47" s="468"/>
      <c r="B47" s="469"/>
      <c r="C47" s="469"/>
      <c r="D47" s="469"/>
      <c r="E47" s="469"/>
      <c r="F47" s="469"/>
      <c r="G47" s="469"/>
      <c r="H47" s="469"/>
      <c r="I47" s="469"/>
      <c r="J47" s="469"/>
      <c r="K47" s="469"/>
      <c r="L47" s="469"/>
      <c r="M47" s="482"/>
    </row>
    <row r="48" spans="1:18" ht="15" thickBot="1" x14ac:dyDescent="0.4"/>
    <row r="49" spans="1:19" s="2" customFormat="1" ht="21" customHeight="1" x14ac:dyDescent="0.5">
      <c r="A49" s="461" t="s">
        <v>167</v>
      </c>
      <c r="B49" s="462"/>
      <c r="C49" s="462"/>
      <c r="D49" s="462"/>
      <c r="E49" s="462"/>
      <c r="F49" s="462"/>
      <c r="G49" s="462"/>
      <c r="H49" s="462"/>
      <c r="I49" s="462"/>
      <c r="J49" s="462"/>
      <c r="K49" s="462"/>
      <c r="L49" s="462"/>
      <c r="M49" s="463"/>
      <c r="N49" s="61"/>
      <c r="O49" s="59"/>
      <c r="P49" s="61"/>
      <c r="Q49" s="61"/>
      <c r="R49" s="61"/>
      <c r="S49" s="59"/>
    </row>
    <row r="50" spans="1:19" s="2" customFormat="1" ht="17.25" customHeight="1" x14ac:dyDescent="0.45">
      <c r="A50" s="172"/>
      <c r="B50" s="173" t="s">
        <v>36</v>
      </c>
      <c r="C50" s="174"/>
      <c r="D50" s="173"/>
      <c r="E50" s="174"/>
      <c r="F50" s="174"/>
      <c r="G50" s="174"/>
      <c r="H50" s="174"/>
      <c r="I50" s="292"/>
      <c r="J50" s="292"/>
      <c r="K50" s="292"/>
      <c r="L50" s="292"/>
      <c r="M50" s="293"/>
      <c r="N50" s="59"/>
      <c r="O50" s="59"/>
      <c r="P50" s="59"/>
      <c r="Q50" s="59"/>
      <c r="R50" s="59"/>
      <c r="S50" s="59"/>
    </row>
    <row r="51" spans="1:19" s="2" customFormat="1" ht="17.25" customHeight="1" x14ac:dyDescent="0.45">
      <c r="A51" s="294"/>
      <c r="B51" s="173" t="s">
        <v>78</v>
      </c>
      <c r="C51" s="174"/>
      <c r="D51" s="173"/>
      <c r="E51" s="174"/>
      <c r="F51" s="174"/>
      <c r="G51" s="174"/>
      <c r="H51" s="174"/>
      <c r="I51" s="292"/>
      <c r="J51" s="292"/>
      <c r="K51" s="292"/>
      <c r="L51" s="292"/>
      <c r="M51" s="293"/>
      <c r="N51" s="59"/>
      <c r="O51" s="59"/>
      <c r="P51" s="59"/>
      <c r="Q51" s="59"/>
      <c r="R51" s="59"/>
      <c r="S51" s="59"/>
    </row>
    <row r="52" spans="1:19" s="77" customFormat="1" ht="21.5" thickBot="1" x14ac:dyDescent="0.55000000000000004">
      <c r="A52" s="446" t="s">
        <v>77</v>
      </c>
      <c r="B52" s="447"/>
      <c r="C52" s="447"/>
      <c r="D52" s="447"/>
      <c r="E52" s="447"/>
      <c r="F52" s="447"/>
      <c r="G52" s="447"/>
      <c r="H52" s="447"/>
      <c r="I52" s="447"/>
      <c r="J52" s="447"/>
      <c r="K52" s="447"/>
      <c r="L52" s="447"/>
      <c r="M52" s="448"/>
      <c r="N52" s="84"/>
      <c r="O52" s="84"/>
      <c r="P52" s="84"/>
      <c r="Q52" s="84"/>
      <c r="R52" s="84"/>
      <c r="S52" s="78"/>
    </row>
  </sheetData>
  <sheetProtection algorithmName="SHA-512" hashValue="+7y/oGn/nyzGc3T4WGuLRzmp70131zexiJFcVomaiAPdoYw7pHeueD344GYNbR/s+fsXIPbBt/4/pBhJyMmY6g==" saltValue="zhsxS9zx0rOdtn7hSBrKaA==" spinCount="100000" sheet="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1ED6FCAF-EFFF-436F-BC05-E516F4493F28}"/>
    <hyperlink ref="B51"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heetViews>
  <sheetFormatPr defaultRowHeight="14.5" x14ac:dyDescent="0.35"/>
  <cols>
    <col min="1" max="1" width="28" customWidth="1"/>
    <col min="2" max="2" width="15" customWidth="1"/>
    <col min="3" max="3" width="15.81640625" customWidth="1"/>
    <col min="4" max="4" width="3" customWidth="1"/>
    <col min="5" max="5" width="26" customWidth="1"/>
    <col min="6" max="6" width="18.36328125" customWidth="1"/>
    <col min="7" max="10" width="15.08984375" customWidth="1"/>
    <col min="11" max="11" width="19.7265625" customWidth="1"/>
    <col min="12" max="13" width="15.08984375" customWidth="1"/>
    <col min="14" max="14" width="15.08984375" style="77" customWidth="1"/>
    <col min="15" max="15" width="4.26953125" style="18" customWidth="1"/>
    <col min="16" max="16" width="23.6328125" bestFit="1" customWidth="1"/>
    <col min="17" max="17" width="6" customWidth="1"/>
  </cols>
  <sheetData>
    <row r="1" spans="1:16" ht="21" x14ac:dyDescent="0.5">
      <c r="A1" s="19" t="s">
        <v>97</v>
      </c>
      <c r="G1" s="59"/>
      <c r="H1" s="59"/>
    </row>
    <row r="2" spans="1:16" ht="21" x14ac:dyDescent="0.5">
      <c r="A2" s="19" t="s">
        <v>1</v>
      </c>
    </row>
    <row r="3" spans="1:16" ht="21" x14ac:dyDescent="0.5">
      <c r="A3" s="5" t="s">
        <v>256</v>
      </c>
      <c r="C3" s="78"/>
      <c r="D3" s="78"/>
    </row>
    <row r="4" spans="1:16" s="77" customFormat="1" ht="21" x14ac:dyDescent="0.5">
      <c r="A4" s="5"/>
      <c r="C4" s="78"/>
      <c r="D4" s="78"/>
      <c r="O4" s="18"/>
    </row>
    <row r="5" spans="1:16" s="77" customFormat="1" ht="18.5" x14ac:dyDescent="0.45">
      <c r="A5" s="58" t="s">
        <v>143</v>
      </c>
      <c r="B5" s="58"/>
      <c r="C5" s="199"/>
      <c r="D5" s="199"/>
      <c r="E5" s="78"/>
      <c r="F5" s="78"/>
      <c r="G5" s="78"/>
      <c r="O5" s="18"/>
    </row>
    <row r="6" spans="1:16" s="77" customFormat="1" ht="18.5" x14ac:dyDescent="0.45">
      <c r="A6" s="178" t="s">
        <v>149</v>
      </c>
      <c r="B6" s="88"/>
      <c r="C6" s="179"/>
      <c r="D6" s="179"/>
      <c r="E6" s="272"/>
      <c r="F6" s="49"/>
      <c r="G6" s="78"/>
      <c r="O6" s="18"/>
    </row>
    <row r="7" spans="1:16" s="77" customFormat="1" ht="18.5" x14ac:dyDescent="0.45">
      <c r="A7" s="93"/>
      <c r="E7" s="272"/>
      <c r="F7" s="49"/>
      <c r="G7" s="78"/>
      <c r="O7" s="18"/>
    </row>
    <row r="8" spans="1:16" s="6" customFormat="1" ht="18.5" x14ac:dyDescent="0.45">
      <c r="A8" s="20" t="s">
        <v>21</v>
      </c>
      <c r="E8" s="49"/>
      <c r="F8" s="49"/>
      <c r="G8" s="49"/>
      <c r="O8" s="22"/>
    </row>
    <row r="9" spans="1:16" s="6" customFormat="1" x14ac:dyDescent="0.35">
      <c r="A9" s="6" t="s">
        <v>147</v>
      </c>
      <c r="O9" s="22"/>
    </row>
    <row r="10" spans="1:16" s="6" customFormat="1" x14ac:dyDescent="0.35">
      <c r="O10" s="22"/>
    </row>
    <row r="11" spans="1:16" s="122" customFormat="1" x14ac:dyDescent="0.35">
      <c r="A11" s="119" t="s">
        <v>43</v>
      </c>
      <c r="B11" s="120"/>
      <c r="C11" s="121"/>
      <c r="D11" s="121"/>
      <c r="E11" s="121"/>
      <c r="F11" s="121"/>
      <c r="G11" s="121"/>
      <c r="H11" s="121"/>
      <c r="I11" s="121"/>
      <c r="J11" s="121"/>
      <c r="K11" s="121"/>
      <c r="L11" s="121"/>
      <c r="M11" s="121"/>
      <c r="N11" s="121"/>
      <c r="O11" s="121"/>
      <c r="P11" s="121"/>
    </row>
    <row r="12" spans="1:16" s="122" customFormat="1" x14ac:dyDescent="0.35">
      <c r="A12" s="119"/>
      <c r="B12" s="120" t="s">
        <v>44</v>
      </c>
      <c r="C12" s="121"/>
      <c r="D12" s="121"/>
      <c r="E12" s="121"/>
      <c r="F12" s="121"/>
      <c r="G12" s="121"/>
      <c r="H12" s="121"/>
      <c r="I12" s="121"/>
      <c r="J12" s="121"/>
      <c r="K12" s="121"/>
      <c r="L12" s="121"/>
      <c r="M12" s="121"/>
      <c r="N12" s="121"/>
      <c r="O12" s="121"/>
      <c r="P12" s="121"/>
    </row>
    <row r="13" spans="1:16" s="122" customFormat="1" x14ac:dyDescent="0.35">
      <c r="A13" s="123"/>
      <c r="B13" s="120" t="s">
        <v>45</v>
      </c>
      <c r="C13" s="121"/>
      <c r="D13" s="121"/>
      <c r="E13" s="121"/>
      <c r="F13" s="121"/>
      <c r="G13" s="121"/>
      <c r="H13" s="121"/>
      <c r="I13" s="121"/>
      <c r="J13" s="121"/>
      <c r="K13" s="121"/>
      <c r="L13" s="121"/>
      <c r="M13" s="121"/>
      <c r="N13" s="121"/>
      <c r="O13" s="121"/>
      <c r="P13" s="121"/>
    </row>
    <row r="14" spans="1:16" s="122" customFormat="1" x14ac:dyDescent="0.35">
      <c r="A14" s="123"/>
      <c r="B14" s="120" t="s">
        <v>46</v>
      </c>
      <c r="C14" s="121"/>
      <c r="D14" s="121"/>
      <c r="E14" s="121"/>
      <c r="F14" s="121"/>
      <c r="G14" s="121"/>
      <c r="H14" s="121"/>
      <c r="I14" s="121"/>
      <c r="J14" s="121"/>
      <c r="K14" s="121"/>
      <c r="L14" s="121"/>
      <c r="M14" s="121"/>
      <c r="N14" s="121"/>
      <c r="O14" s="121"/>
      <c r="P14" s="121"/>
    </row>
    <row r="15" spans="1:16" s="122" customFormat="1" x14ac:dyDescent="0.35">
      <c r="A15" s="123"/>
      <c r="B15" s="124" t="s">
        <v>80</v>
      </c>
      <c r="C15" s="121"/>
      <c r="D15" s="121"/>
      <c r="E15" s="121"/>
      <c r="F15" s="121"/>
      <c r="G15" s="121"/>
      <c r="H15" s="121"/>
      <c r="I15" s="121"/>
      <c r="J15" s="121"/>
      <c r="K15" s="121"/>
      <c r="L15" s="121"/>
      <c r="M15" s="121"/>
      <c r="N15" s="121"/>
      <c r="O15" s="121"/>
      <c r="P15" s="121"/>
    </row>
    <row r="16" spans="1:16" s="122" customFormat="1" x14ac:dyDescent="0.35">
      <c r="A16" s="123"/>
      <c r="B16" s="124" t="s">
        <v>214</v>
      </c>
      <c r="C16" s="121"/>
      <c r="D16" s="121"/>
      <c r="E16" s="121"/>
      <c r="F16" s="121"/>
      <c r="G16" s="121"/>
      <c r="H16" s="121"/>
      <c r="I16" s="121"/>
      <c r="J16" s="121"/>
      <c r="K16" s="121"/>
      <c r="L16" s="121"/>
      <c r="M16" s="121"/>
      <c r="N16" s="121"/>
      <c r="O16" s="121"/>
      <c r="P16" s="121"/>
    </row>
    <row r="17" spans="1:23" s="6" customFormat="1" x14ac:dyDescent="0.35">
      <c r="B17" s="7"/>
      <c r="C17" s="75"/>
      <c r="D17" s="75"/>
      <c r="E17" s="117"/>
      <c r="F17" s="118"/>
      <c r="G17" s="118"/>
      <c r="H17" s="118"/>
      <c r="I17" s="118"/>
      <c r="J17" s="118"/>
      <c r="K17" s="118"/>
      <c r="L17" s="118"/>
      <c r="M17" s="118"/>
      <c r="N17" s="118"/>
      <c r="O17" s="75"/>
      <c r="P17" s="75"/>
    </row>
    <row r="18" spans="1:23" s="6" customFormat="1" x14ac:dyDescent="0.35">
      <c r="A18" s="500" t="s">
        <v>17</v>
      </c>
      <c r="B18" s="498" t="s">
        <v>4</v>
      </c>
      <c r="C18" s="498" t="s">
        <v>5</v>
      </c>
      <c r="D18" s="75"/>
      <c r="E18" s="494" t="s">
        <v>84</v>
      </c>
      <c r="F18" s="496" t="s">
        <v>50</v>
      </c>
      <c r="G18" s="485" t="s">
        <v>42</v>
      </c>
      <c r="H18" s="486"/>
      <c r="I18" s="486"/>
      <c r="J18" s="486"/>
      <c r="K18" s="486"/>
      <c r="L18" s="486"/>
      <c r="M18" s="486"/>
      <c r="N18" s="487"/>
      <c r="O18" s="75"/>
      <c r="P18" s="95"/>
      <c r="Q18" s="22"/>
    </row>
    <row r="19" spans="1:23" s="6" customFormat="1" ht="42" customHeight="1" x14ac:dyDescent="0.35">
      <c r="A19" s="501"/>
      <c r="B19" s="499"/>
      <c r="C19" s="499"/>
      <c r="D19" s="75"/>
      <c r="E19" s="495"/>
      <c r="F19" s="497"/>
      <c r="G19" s="146" t="s">
        <v>86</v>
      </c>
      <c r="H19" s="136" t="s">
        <v>215</v>
      </c>
      <c r="I19" s="136" t="s">
        <v>13</v>
      </c>
      <c r="J19" s="136" t="s">
        <v>14</v>
      </c>
      <c r="K19" s="136" t="s">
        <v>15</v>
      </c>
      <c r="L19" s="136" t="s">
        <v>16</v>
      </c>
      <c r="M19" s="136" t="s">
        <v>12</v>
      </c>
      <c r="N19" s="147" t="s">
        <v>87</v>
      </c>
      <c r="O19" s="75"/>
      <c r="P19" s="95"/>
      <c r="Q19" s="22"/>
    </row>
    <row r="20" spans="1:23" s="6" customFormat="1" ht="23.25" customHeight="1" x14ac:dyDescent="0.35">
      <c r="A20" s="9"/>
      <c r="B20" s="9"/>
      <c r="C20" s="9"/>
      <c r="D20" s="9"/>
      <c r="E20" s="8"/>
      <c r="F20" s="8"/>
      <c r="G20" s="148"/>
      <c r="H20" s="24"/>
      <c r="I20" s="24"/>
      <c r="J20" s="24"/>
      <c r="K20" s="24"/>
      <c r="L20" s="24"/>
      <c r="M20" s="24"/>
      <c r="N20" s="149"/>
      <c r="O20" s="24"/>
      <c r="P20" s="154"/>
    </row>
    <row r="21" spans="1:23" s="6" customFormat="1" x14ac:dyDescent="0.35">
      <c r="A21" s="9">
        <v>1</v>
      </c>
      <c r="B21" s="23" t="str">
        <f>IF('PPP Forgiveness Calculator'!C9=0," ",'PPP Forgiveness Calculator'!C9)</f>
        <v xml:space="preserve"> </v>
      </c>
      <c r="C21" s="23" t="str">
        <f>IF('PPP Forgiveness Calculator'!$C$9=0,"",B21+6)</f>
        <v/>
      </c>
      <c r="D21" s="23"/>
      <c r="E21" s="26"/>
      <c r="F21" s="26"/>
      <c r="G21" s="150"/>
      <c r="H21" s="87"/>
      <c r="I21" s="87"/>
      <c r="J21" s="87"/>
      <c r="K21" s="87"/>
      <c r="L21" s="87"/>
      <c r="M21" s="87"/>
      <c r="N21" s="151">
        <f>SUM(G21:M21)</f>
        <v>0</v>
      </c>
      <c r="O21" s="27"/>
      <c r="P21" s="50"/>
    </row>
    <row r="22" spans="1:23" s="6" customFormat="1" x14ac:dyDescent="0.35">
      <c r="A22" s="9">
        <v>2</v>
      </c>
      <c r="B22" s="23" t="str">
        <f>IF('PPP Forgiveness Calculator'!$C$14=0," ",C21+1)</f>
        <v xml:space="preserve"> </v>
      </c>
      <c r="C22" s="23" t="str">
        <f>IF('PPP Forgiveness Calculator'!$C$9=0,"",B22+6)</f>
        <v/>
      </c>
      <c r="D22" s="23"/>
      <c r="E22" s="26"/>
      <c r="F22" s="26"/>
      <c r="G22" s="150"/>
      <c r="H22" s="87"/>
      <c r="I22" s="87"/>
      <c r="J22" s="87"/>
      <c r="K22" s="87"/>
      <c r="L22" s="87"/>
      <c r="M22" s="87"/>
      <c r="N22" s="151">
        <f t="shared" ref="N22:N28" si="0">SUM(G22:M22)</f>
        <v>0</v>
      </c>
      <c r="O22" s="27"/>
      <c r="P22" s="50"/>
    </row>
    <row r="23" spans="1:23" s="6" customFormat="1" x14ac:dyDescent="0.35">
      <c r="A23" s="9">
        <v>3</v>
      </c>
      <c r="B23" s="23" t="str">
        <f>IF('PPP Forgiveness Calculator'!$C$14=0," ",C22+1)</f>
        <v xml:space="preserve"> </v>
      </c>
      <c r="C23" s="23" t="str">
        <f>IF('PPP Forgiveness Calculator'!$C$14=0,"",B23+6)</f>
        <v/>
      </c>
      <c r="D23" s="23"/>
      <c r="E23" s="26"/>
      <c r="F23" s="26"/>
      <c r="G23" s="150"/>
      <c r="H23" s="87"/>
      <c r="I23" s="87"/>
      <c r="J23" s="87"/>
      <c r="K23" s="87"/>
      <c r="L23" s="87"/>
      <c r="M23" s="87"/>
      <c r="N23" s="151">
        <f t="shared" si="0"/>
        <v>0</v>
      </c>
      <c r="O23" s="27"/>
      <c r="P23" s="50"/>
    </row>
    <row r="24" spans="1:23" s="6" customFormat="1" x14ac:dyDescent="0.35">
      <c r="A24" s="9">
        <v>4</v>
      </c>
      <c r="B24" s="23" t="str">
        <f>IF('PPP Forgiveness Calculator'!$C$14=0," ",C23+1)</f>
        <v xml:space="preserve"> </v>
      </c>
      <c r="C24" s="23" t="str">
        <f>IF('PPP Forgiveness Calculator'!$C$14=0,"",B24+6)</f>
        <v/>
      </c>
      <c r="D24" s="23"/>
      <c r="E24" s="26"/>
      <c r="F24" s="26"/>
      <c r="G24" s="150"/>
      <c r="H24" s="87"/>
      <c r="I24" s="87"/>
      <c r="J24" s="87"/>
      <c r="K24" s="87"/>
      <c r="L24" s="87"/>
      <c r="M24" s="87"/>
      <c r="N24" s="151">
        <f t="shared" si="0"/>
        <v>0</v>
      </c>
      <c r="O24" s="27"/>
      <c r="P24" s="50"/>
    </row>
    <row r="25" spans="1:23" s="6" customFormat="1" x14ac:dyDescent="0.35">
      <c r="A25" s="9">
        <v>5</v>
      </c>
      <c r="B25" s="23" t="str">
        <f>IF('PPP Forgiveness Calculator'!$C$14=0," ",C24+1)</f>
        <v xml:space="preserve"> </v>
      </c>
      <c r="C25" s="23" t="str">
        <f>IF('PPP Forgiveness Calculator'!$C$14=0,"",B25+6)</f>
        <v/>
      </c>
      <c r="D25" s="23"/>
      <c r="E25" s="26"/>
      <c r="F25" s="26"/>
      <c r="G25" s="150"/>
      <c r="H25" s="87"/>
      <c r="I25" s="87"/>
      <c r="J25" s="87"/>
      <c r="K25" s="87"/>
      <c r="L25" s="87"/>
      <c r="M25" s="87"/>
      <c r="N25" s="151">
        <f t="shared" si="0"/>
        <v>0</v>
      </c>
      <c r="O25" s="27"/>
      <c r="P25" s="50"/>
    </row>
    <row r="26" spans="1:23" s="6" customFormat="1" x14ac:dyDescent="0.35">
      <c r="A26" s="9">
        <v>6</v>
      </c>
      <c r="B26" s="23" t="str">
        <f>IF('PPP Forgiveness Calculator'!$C$14=0," ",C25+1)</f>
        <v xml:space="preserve"> </v>
      </c>
      <c r="C26" s="23" t="str">
        <f>IF('PPP Forgiveness Calculator'!$C$14=0,"",B26+6)</f>
        <v/>
      </c>
      <c r="D26" s="23"/>
      <c r="E26" s="26"/>
      <c r="F26" s="26"/>
      <c r="G26" s="150"/>
      <c r="H26" s="87"/>
      <c r="I26" s="87"/>
      <c r="J26" s="87"/>
      <c r="K26" s="87"/>
      <c r="L26" s="87"/>
      <c r="M26" s="87"/>
      <c r="N26" s="151">
        <f t="shared" si="0"/>
        <v>0</v>
      </c>
      <c r="O26" s="27"/>
      <c r="P26" s="50"/>
    </row>
    <row r="27" spans="1:23" s="6" customFormat="1" x14ac:dyDescent="0.35">
      <c r="A27" s="9">
        <v>7</v>
      </c>
      <c r="B27" s="23" t="str">
        <f>IF('PPP Forgiveness Calculator'!$C$14=0," ",C26+1)</f>
        <v xml:space="preserve"> </v>
      </c>
      <c r="C27" s="23" t="str">
        <f>IF('PPP Forgiveness Calculator'!$C$14=0,"",B27+6)</f>
        <v/>
      </c>
      <c r="D27" s="23"/>
      <c r="E27" s="26"/>
      <c r="F27" s="26"/>
      <c r="G27" s="150"/>
      <c r="H27" s="87"/>
      <c r="I27" s="87"/>
      <c r="J27" s="87"/>
      <c r="K27" s="87"/>
      <c r="L27" s="87"/>
      <c r="M27" s="87"/>
      <c r="N27" s="151">
        <f t="shared" si="0"/>
        <v>0</v>
      </c>
      <c r="O27" s="27"/>
      <c r="P27" s="50"/>
    </row>
    <row r="28" spans="1:23" s="6" customFormat="1" x14ac:dyDescent="0.35">
      <c r="A28" s="9">
        <v>8</v>
      </c>
      <c r="B28" s="23" t="str">
        <f>IF('PPP Forgiveness Calculator'!$C$14=0," ",C27+1)</f>
        <v xml:space="preserve"> </v>
      </c>
      <c r="C28" s="23" t="str">
        <f>IF('PPP Forgiveness Calculator'!$C$14=0,"",B28+6)</f>
        <v/>
      </c>
      <c r="D28" s="23"/>
      <c r="E28" s="29"/>
      <c r="F28" s="29"/>
      <c r="G28" s="152"/>
      <c r="H28" s="29"/>
      <c r="I28" s="29"/>
      <c r="J28" s="29"/>
      <c r="K28" s="29"/>
      <c r="L28" s="29"/>
      <c r="M28" s="29"/>
      <c r="N28" s="155">
        <f t="shared" si="0"/>
        <v>0</v>
      </c>
      <c r="O28" s="27"/>
      <c r="P28" s="50"/>
    </row>
    <row r="29" spans="1:23" s="6" customFormat="1" x14ac:dyDescent="0.35">
      <c r="E29" s="28"/>
      <c r="F29" s="28"/>
      <c r="G29" s="153"/>
      <c r="H29" s="27"/>
      <c r="I29" s="27"/>
      <c r="J29" s="27"/>
      <c r="K29" s="27"/>
      <c r="L29" s="27"/>
      <c r="M29" s="27"/>
      <c r="N29" s="151"/>
      <c r="O29" s="27"/>
      <c r="P29" s="50"/>
      <c r="R29" s="49"/>
      <c r="S29" s="49"/>
      <c r="T29" s="49"/>
      <c r="U29" s="49"/>
      <c r="V29" s="49"/>
      <c r="W29" s="49"/>
    </row>
    <row r="30" spans="1:23" s="6" customFormat="1" ht="15" thickBot="1" x14ac:dyDescent="0.4">
      <c r="C30" s="9" t="s">
        <v>3</v>
      </c>
      <c r="E30" s="145">
        <f>SUM(E21:E28)</f>
        <v>0</v>
      </c>
      <c r="F30" s="145">
        <f>SUM(F21:F28)</f>
        <v>0</v>
      </c>
      <c r="G30" s="156">
        <f t="shared" ref="G30:L30" si="1">SUM(G21:G28)</f>
        <v>0</v>
      </c>
      <c r="H30" s="30">
        <f t="shared" si="1"/>
        <v>0</v>
      </c>
      <c r="I30" s="30">
        <f t="shared" si="1"/>
        <v>0</v>
      </c>
      <c r="J30" s="30">
        <f t="shared" si="1"/>
        <v>0</v>
      </c>
      <c r="K30" s="30">
        <f t="shared" si="1"/>
        <v>0</v>
      </c>
      <c r="L30" s="30">
        <f t="shared" si="1"/>
        <v>0</v>
      </c>
      <c r="M30" s="30">
        <f>SUM(M21:M28)</f>
        <v>0</v>
      </c>
      <c r="N30" s="275">
        <f>SUM(N21:N28)</f>
        <v>0</v>
      </c>
      <c r="O30" s="27"/>
      <c r="P30" s="50"/>
      <c r="R30" s="49"/>
      <c r="S30" s="49"/>
      <c r="T30" s="49"/>
      <c r="U30" s="49"/>
      <c r="V30" s="49"/>
      <c r="W30" s="49"/>
    </row>
    <row r="31" spans="1:23" s="6" customFormat="1" ht="15.5" thickTop="1" thickBot="1" x14ac:dyDescent="0.4">
      <c r="O31" s="22"/>
      <c r="P31" s="41"/>
      <c r="Q31" s="49"/>
      <c r="R31" s="49"/>
      <c r="S31" s="49"/>
      <c r="T31" s="49"/>
      <c r="U31" s="49"/>
      <c r="V31" s="49"/>
      <c r="W31" s="49"/>
    </row>
    <row r="32" spans="1:23" ht="15" customHeight="1" x14ac:dyDescent="0.35">
      <c r="A32" s="488" t="s">
        <v>216</v>
      </c>
      <c r="B32" s="489"/>
      <c r="C32" s="489"/>
      <c r="D32" s="489"/>
      <c r="E32" s="489"/>
      <c r="F32" s="489"/>
      <c r="G32" s="489"/>
      <c r="H32" s="489"/>
      <c r="I32" s="489"/>
      <c r="J32" s="489"/>
      <c r="K32" s="489"/>
      <c r="L32" s="489"/>
      <c r="M32" s="489"/>
      <c r="N32" s="490"/>
      <c r="P32" s="41"/>
      <c r="Q32" s="78"/>
      <c r="R32" s="14"/>
      <c r="S32" s="14"/>
    </row>
    <row r="33" spans="1:19" ht="34.5" customHeight="1" thickBot="1" x14ac:dyDescent="0.4">
      <c r="A33" s="491"/>
      <c r="B33" s="492"/>
      <c r="C33" s="492"/>
      <c r="D33" s="492"/>
      <c r="E33" s="492"/>
      <c r="F33" s="492"/>
      <c r="G33" s="492"/>
      <c r="H33" s="492"/>
      <c r="I33" s="492"/>
      <c r="J33" s="492"/>
      <c r="K33" s="492"/>
      <c r="L33" s="492"/>
      <c r="M33" s="492"/>
      <c r="N33" s="493"/>
    </row>
    <row r="34" spans="1:19" ht="6" customHeight="1" x14ac:dyDescent="0.35">
      <c r="A34" s="177"/>
      <c r="B34" s="177"/>
      <c r="C34" s="177"/>
      <c r="D34" s="177"/>
      <c r="E34" s="177"/>
      <c r="F34" s="177"/>
      <c r="G34" s="177"/>
      <c r="H34" s="177"/>
      <c r="I34" s="177"/>
      <c r="J34" s="177"/>
      <c r="K34" s="177"/>
      <c r="L34" s="177"/>
      <c r="M34" s="177"/>
      <c r="N34" s="135"/>
    </row>
    <row r="35" spans="1:19" ht="15" thickBot="1" x14ac:dyDescent="0.4"/>
    <row r="36" spans="1:19" s="2" customFormat="1" ht="24.75" customHeight="1" x14ac:dyDescent="0.5">
      <c r="A36" s="461" t="s">
        <v>161</v>
      </c>
      <c r="B36" s="462"/>
      <c r="C36" s="462"/>
      <c r="D36" s="462"/>
      <c r="E36" s="462"/>
      <c r="F36" s="462"/>
      <c r="G36" s="462"/>
      <c r="H36" s="462"/>
      <c r="I36" s="463"/>
      <c r="J36" s="61"/>
      <c r="K36" s="61"/>
      <c r="L36" s="61"/>
      <c r="M36" s="63"/>
      <c r="N36" s="61"/>
      <c r="O36" s="59"/>
      <c r="P36" s="61"/>
      <c r="Q36" s="61"/>
      <c r="R36" s="61"/>
      <c r="S36" s="59"/>
    </row>
    <row r="37" spans="1:19" s="2" customFormat="1" ht="17.25" customHeight="1" x14ac:dyDescent="0.45">
      <c r="A37" s="172"/>
      <c r="B37" s="173" t="s">
        <v>36</v>
      </c>
      <c r="C37" s="174"/>
      <c r="D37" s="292"/>
      <c r="E37" s="174"/>
      <c r="F37" s="174"/>
      <c r="G37" s="174"/>
      <c r="H37" s="174"/>
      <c r="I37" s="293"/>
      <c r="J37" s="59"/>
      <c r="K37" s="59"/>
      <c r="L37" s="59"/>
      <c r="M37" s="59"/>
      <c r="N37" s="59"/>
      <c r="O37" s="59"/>
      <c r="P37" s="59"/>
      <c r="Q37" s="59"/>
      <c r="R37" s="59"/>
      <c r="S37" s="59"/>
    </row>
    <row r="38" spans="1:19" s="2" customFormat="1" ht="17.25" customHeight="1" x14ac:dyDescent="0.45">
      <c r="A38" s="294"/>
      <c r="B38" s="173" t="s">
        <v>78</v>
      </c>
      <c r="C38" s="174"/>
      <c r="D38" s="173"/>
      <c r="E38" s="174"/>
      <c r="F38" s="174"/>
      <c r="G38" s="174"/>
      <c r="H38" s="174"/>
      <c r="I38" s="293"/>
      <c r="J38" s="59"/>
      <c r="K38" s="59"/>
      <c r="L38" s="59"/>
      <c r="M38" s="59"/>
      <c r="N38" s="59"/>
      <c r="O38" s="59"/>
      <c r="P38" s="59"/>
      <c r="Q38" s="59"/>
      <c r="R38" s="59"/>
      <c r="S38" s="59"/>
    </row>
    <row r="39" spans="1:19" ht="21.5" thickBot="1" x14ac:dyDescent="0.55000000000000004">
      <c r="A39" s="446" t="s">
        <v>77</v>
      </c>
      <c r="B39" s="447"/>
      <c r="C39" s="447"/>
      <c r="D39" s="447"/>
      <c r="E39" s="447"/>
      <c r="F39" s="447"/>
      <c r="G39" s="447"/>
      <c r="H39" s="447"/>
      <c r="I39" s="448"/>
      <c r="J39" s="84"/>
      <c r="K39" s="84"/>
      <c r="L39" s="84"/>
      <c r="M39" s="84"/>
      <c r="N39" s="84"/>
      <c r="O39" s="84"/>
      <c r="P39" s="62"/>
      <c r="Q39" s="62"/>
      <c r="R39" s="62"/>
      <c r="S39" s="14"/>
    </row>
    <row r="40" spans="1:19" ht="6" customHeight="1" x14ac:dyDescent="0.35"/>
  </sheetData>
  <sheetProtection algorithmName="SHA-512" hashValue="XmMCY301ymIOEXc/ddRRKdHTbgT6Kt+oWrHCX5BEp4lobNHfNiZTeTvjbt3pWRjXunFwtJrmw8qv14CtcteQoQ==" saltValue="b0aIW4jvRIGTilC8+BWjhg=="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A125"/>
  <sheetViews>
    <sheetView zoomScale="90" zoomScaleNormal="90" workbookViewId="0"/>
  </sheetViews>
  <sheetFormatPr defaultColWidth="9.08984375" defaultRowHeight="14.5" x14ac:dyDescent="0.35"/>
  <cols>
    <col min="1" max="1" width="25.26953125" style="77" customWidth="1"/>
    <col min="2" max="2" width="21.26953125" style="77" customWidth="1"/>
    <col min="3" max="3" width="23.26953125" style="77" customWidth="1"/>
    <col min="4" max="4" width="30.08984375" style="77" customWidth="1"/>
    <col min="5" max="5" width="28" style="77" customWidth="1"/>
    <col min="6" max="6" width="12.6328125" style="77" customWidth="1"/>
    <col min="7" max="7" width="15.7265625" style="77" customWidth="1"/>
    <col min="8" max="8" width="15.81640625" style="77" customWidth="1"/>
    <col min="9" max="9" width="17.6328125" style="77" customWidth="1"/>
    <col min="10" max="11" width="20.08984375" style="77" customWidth="1"/>
    <col min="12" max="12" width="17" style="77" customWidth="1"/>
    <col min="13" max="13" width="15" style="77" customWidth="1"/>
    <col min="14" max="15" width="14.6328125" style="77" customWidth="1"/>
    <col min="16" max="16" width="13.26953125" style="77" customWidth="1"/>
    <col min="17" max="17" width="12.26953125" style="77" customWidth="1"/>
    <col min="18" max="19" width="14.6328125" style="77" customWidth="1"/>
    <col min="20" max="21" width="12.08984375" style="77" customWidth="1"/>
    <col min="22" max="22" width="15.81640625" style="77" customWidth="1"/>
    <col min="23" max="23" width="13.08984375" style="77" customWidth="1"/>
    <col min="24" max="24" width="14.6328125" style="77" customWidth="1"/>
    <col min="25" max="25" width="14.7265625" style="77" customWidth="1"/>
    <col min="26" max="16384" width="9.08984375" style="77"/>
  </cols>
  <sheetData>
    <row r="1" spans="1:13" ht="21" x14ac:dyDescent="0.5">
      <c r="A1" s="19" t="s">
        <v>2</v>
      </c>
      <c r="D1" s="59"/>
      <c r="E1" s="59"/>
      <c r="F1" s="59"/>
      <c r="G1" s="59"/>
    </row>
    <row r="2" spans="1:13" ht="21" x14ac:dyDescent="0.5">
      <c r="A2" s="19" t="s">
        <v>1</v>
      </c>
      <c r="D2" s="78"/>
      <c r="E2" s="78"/>
      <c r="F2" s="78"/>
      <c r="G2" s="78"/>
    </row>
    <row r="3" spans="1:13" ht="21" x14ac:dyDescent="0.5">
      <c r="A3" s="5" t="s">
        <v>256</v>
      </c>
      <c r="C3" s="78"/>
      <c r="D3" s="78"/>
      <c r="E3" s="78"/>
    </row>
    <row r="5" spans="1:13" ht="18.5" x14ac:dyDescent="0.45">
      <c r="A5" s="58" t="s">
        <v>143</v>
      </c>
      <c r="B5" s="58"/>
      <c r="C5" s="199"/>
      <c r="D5" s="199"/>
    </row>
    <row r="6" spans="1:13" ht="18.5" x14ac:dyDescent="0.45">
      <c r="A6" s="178" t="s">
        <v>149</v>
      </c>
      <c r="B6" s="88"/>
      <c r="C6" s="179"/>
      <c r="D6" s="179"/>
    </row>
    <row r="7" spans="1:13" s="78" customFormat="1" ht="18.5" x14ac:dyDescent="0.45">
      <c r="A7" s="272"/>
      <c r="B7" s="49"/>
    </row>
    <row r="8" spans="1:13" ht="15.5" x14ac:dyDescent="0.35">
      <c r="A8" s="25" t="s">
        <v>21</v>
      </c>
    </row>
    <row r="9" spans="1:13" x14ac:dyDescent="0.35">
      <c r="A9" s="6" t="s">
        <v>32</v>
      </c>
    </row>
    <row r="10" spans="1:13" x14ac:dyDescent="0.35">
      <c r="A10" s="541" t="s">
        <v>31</v>
      </c>
      <c r="B10" s="541"/>
      <c r="C10" s="541"/>
      <c r="D10" s="541"/>
      <c r="E10" s="541"/>
      <c r="F10" s="541"/>
      <c r="G10" s="541"/>
      <c r="H10" s="541"/>
    </row>
    <row r="11" spans="1:13" x14ac:dyDescent="0.35">
      <c r="A11" s="541"/>
      <c r="B11" s="541"/>
      <c r="C11" s="541"/>
      <c r="D11" s="541"/>
      <c r="E11" s="541"/>
      <c r="F11" s="541"/>
      <c r="G11" s="541"/>
      <c r="H11" s="541"/>
    </row>
    <row r="12" spans="1:13" x14ac:dyDescent="0.35">
      <c r="A12" s="230" t="s">
        <v>126</v>
      </c>
      <c r="B12" s="140"/>
      <c r="C12" s="140"/>
      <c r="D12" s="140"/>
      <c r="E12" s="140"/>
      <c r="F12" s="140"/>
      <c r="G12" s="140"/>
      <c r="H12" s="140"/>
    </row>
    <row r="13" spans="1:13" x14ac:dyDescent="0.35">
      <c r="A13" s="18"/>
      <c r="B13" s="18"/>
      <c r="C13" s="18"/>
      <c r="D13" s="18"/>
      <c r="E13" s="18"/>
      <c r="F13" s="18"/>
    </row>
    <row r="14" spans="1:13" ht="14.5" customHeight="1" x14ac:dyDescent="0.35">
      <c r="A14" s="9" t="s">
        <v>8</v>
      </c>
      <c r="E14" s="21"/>
      <c r="F14" s="21"/>
      <c r="G14" s="21"/>
      <c r="H14" s="21"/>
      <c r="I14" s="21"/>
      <c r="J14" s="21"/>
      <c r="K14" s="21"/>
      <c r="L14" s="21"/>
      <c r="M14" s="21"/>
    </row>
    <row r="15" spans="1:13" ht="14.5" customHeight="1" x14ac:dyDescent="0.35">
      <c r="A15" s="9">
        <v>1</v>
      </c>
      <c r="B15" s="10" t="s">
        <v>38</v>
      </c>
      <c r="E15" s="21"/>
      <c r="F15" s="21"/>
      <c r="G15" s="18"/>
      <c r="H15" s="67"/>
      <c r="I15" s="67"/>
      <c r="J15" s="67"/>
      <c r="K15" s="67"/>
      <c r="L15" s="21"/>
      <c r="M15" s="21"/>
    </row>
    <row r="16" spans="1:13" ht="14.5" customHeight="1" x14ac:dyDescent="0.35">
      <c r="A16" s="9"/>
      <c r="B16" s="10"/>
      <c r="C16" s="128" t="s">
        <v>217</v>
      </c>
      <c r="E16" s="21"/>
      <c r="F16" s="21"/>
      <c r="G16" s="67"/>
      <c r="H16" s="67"/>
      <c r="I16" s="67"/>
      <c r="J16" s="67"/>
      <c r="K16" s="67"/>
      <c r="L16" s="21"/>
      <c r="M16" s="21"/>
    </row>
    <row r="17" spans="1:27" ht="14.5" customHeight="1" x14ac:dyDescent="0.35">
      <c r="A17" s="9"/>
      <c r="B17" s="10"/>
      <c r="C17" s="129" t="s">
        <v>9</v>
      </c>
      <c r="D17" s="10"/>
      <c r="F17" s="21"/>
      <c r="G17" s="67"/>
      <c r="H17" s="67"/>
      <c r="I17" s="67"/>
      <c r="J17" s="94"/>
      <c r="K17" s="94"/>
      <c r="L17" s="21"/>
      <c r="M17" s="21"/>
    </row>
    <row r="18" spans="1:27" ht="14.5" customHeight="1" x14ac:dyDescent="0.35">
      <c r="A18" s="9">
        <v>2</v>
      </c>
      <c r="B18" s="6" t="s">
        <v>227</v>
      </c>
      <c r="C18" s="76"/>
      <c r="E18" s="21"/>
      <c r="F18" s="21"/>
      <c r="G18" s="21"/>
      <c r="H18" s="21"/>
      <c r="I18" s="21"/>
      <c r="J18" s="21"/>
      <c r="K18" s="21"/>
      <c r="L18" s="21"/>
      <c r="M18" s="21"/>
    </row>
    <row r="19" spans="1:27" ht="14.5" customHeight="1" x14ac:dyDescent="0.35">
      <c r="A19" s="9"/>
      <c r="B19" s="6"/>
      <c r="C19" s="76" t="s">
        <v>217</v>
      </c>
      <c r="E19" s="21"/>
      <c r="F19" s="21"/>
      <c r="G19" s="21"/>
      <c r="H19" s="21"/>
      <c r="I19" s="21"/>
      <c r="J19" s="21"/>
      <c r="K19" s="21"/>
      <c r="L19" s="21"/>
      <c r="M19" s="21"/>
    </row>
    <row r="20" spans="1:27" ht="14.5" customHeight="1" x14ac:dyDescent="0.35">
      <c r="A20" s="9"/>
      <c r="B20" s="6"/>
      <c r="C20" s="129" t="s">
        <v>9</v>
      </c>
      <c r="D20" s="10"/>
      <c r="F20" s="21"/>
      <c r="J20" s="21"/>
      <c r="K20" s="21"/>
      <c r="L20" s="21"/>
      <c r="M20" s="21"/>
    </row>
    <row r="21" spans="1:27" ht="14.5" customHeight="1" x14ac:dyDescent="0.35">
      <c r="A21" s="9">
        <v>3</v>
      </c>
      <c r="B21" s="10" t="s">
        <v>30</v>
      </c>
      <c r="C21" s="76"/>
      <c r="E21" s="21"/>
      <c r="F21" s="21"/>
      <c r="J21" s="21"/>
      <c r="K21" s="21"/>
      <c r="L21" s="21"/>
      <c r="M21" s="21"/>
    </row>
    <row r="22" spans="1:27" s="38" customFormat="1" x14ac:dyDescent="0.35">
      <c r="A22" s="40"/>
      <c r="B22" s="41"/>
      <c r="C22" s="42"/>
      <c r="D22" s="42"/>
      <c r="E22" s="41"/>
      <c r="F22" s="37"/>
      <c r="G22" s="37"/>
      <c r="H22" s="37"/>
      <c r="I22" s="37"/>
      <c r="J22" s="37"/>
      <c r="K22" s="37"/>
      <c r="L22" s="37"/>
      <c r="M22" s="37"/>
      <c r="N22" s="37"/>
    </row>
    <row r="23" spans="1:27" s="38" customFormat="1" ht="29" x14ac:dyDescent="0.35">
      <c r="A23" s="399" t="s">
        <v>246</v>
      </c>
      <c r="B23" s="64" t="str">
        <f>IF(+'PPP Forgiveness Calculator'!C14="","",'PPP Forgiveness Calculator'!C14)</f>
        <v/>
      </c>
      <c r="C23" s="550" t="s">
        <v>245</v>
      </c>
      <c r="D23" s="550"/>
      <c r="E23" s="550"/>
      <c r="F23" s="550"/>
      <c r="G23" s="550"/>
      <c r="H23" s="49"/>
      <c r="I23" s="49"/>
      <c r="J23" s="49"/>
      <c r="K23" s="49"/>
      <c r="L23" s="49"/>
      <c r="M23" s="37"/>
      <c r="N23" s="37"/>
    </row>
    <row r="24" spans="1:27" s="38" customFormat="1" x14ac:dyDescent="0.35">
      <c r="A24" s="40"/>
      <c r="B24" s="41"/>
      <c r="C24" s="42"/>
      <c r="D24" s="42"/>
      <c r="E24" s="41"/>
      <c r="F24" s="37"/>
      <c r="G24" s="37"/>
      <c r="H24" s="37"/>
      <c r="I24" s="127"/>
      <c r="J24" s="37"/>
      <c r="K24" s="37"/>
      <c r="L24" s="37"/>
      <c r="M24" s="125"/>
      <c r="N24" s="37"/>
    </row>
    <row r="25" spans="1:27" s="38" customFormat="1" x14ac:dyDescent="0.35">
      <c r="A25" s="45" t="s">
        <v>24</v>
      </c>
      <c r="B25" s="41"/>
      <c r="C25" s="42"/>
      <c r="D25" s="42"/>
      <c r="E25" s="41"/>
      <c r="F25" s="37"/>
      <c r="G25" s="127"/>
      <c r="H25" s="127"/>
      <c r="I25" s="127"/>
      <c r="J25" s="127"/>
      <c r="K25" s="127"/>
      <c r="L25" s="37"/>
      <c r="M25" s="37"/>
      <c r="N25" s="37"/>
    </row>
    <row r="26" spans="1:27" s="38" customFormat="1" x14ac:dyDescent="0.35">
      <c r="A26" s="46" t="s">
        <v>22</v>
      </c>
      <c r="B26" s="40">
        <v>43831</v>
      </c>
      <c r="C26" s="44" t="s">
        <v>23</v>
      </c>
      <c r="D26" s="40">
        <v>43921</v>
      </c>
      <c r="F26" s="37"/>
      <c r="G26" s="127"/>
      <c r="H26" s="37"/>
      <c r="I26" s="37"/>
      <c r="J26" s="126"/>
      <c r="K26" s="126"/>
      <c r="L26" s="37"/>
      <c r="M26" s="37"/>
      <c r="N26" s="37"/>
    </row>
    <row r="27" spans="1:27" s="38" customFormat="1" x14ac:dyDescent="0.35">
      <c r="A27" s="46" t="s">
        <v>7</v>
      </c>
      <c r="B27" s="40" t="str">
        <f>IF(B23&gt;0,B23,"")</f>
        <v/>
      </c>
      <c r="C27" s="44" t="s">
        <v>23</v>
      </c>
      <c r="D27" s="40" t="str">
        <f>IFERROR(B27+55,"")</f>
        <v/>
      </c>
      <c r="F27" s="37"/>
      <c r="G27" s="127"/>
      <c r="H27" s="37"/>
      <c r="I27" s="37"/>
      <c r="J27" s="37"/>
      <c r="K27" s="37"/>
      <c r="L27" s="37"/>
      <c r="M27" s="37"/>
      <c r="N27" s="37"/>
      <c r="P27" s="373"/>
    </row>
    <row r="28" spans="1:27" s="38" customFormat="1" x14ac:dyDescent="0.35">
      <c r="B28" s="56"/>
      <c r="C28" s="42"/>
      <c r="D28" s="42"/>
      <c r="E28" s="41"/>
      <c r="F28" s="37"/>
      <c r="G28" s="37"/>
      <c r="H28" s="37"/>
      <c r="I28" s="37"/>
      <c r="J28" s="37"/>
      <c r="K28" s="37"/>
      <c r="L28" s="37"/>
      <c r="M28" s="37"/>
      <c r="N28" s="37"/>
      <c r="P28" s="372"/>
      <c r="X28" s="372"/>
    </row>
    <row r="29" spans="1:27" s="38" customFormat="1" ht="63.75" customHeight="1" thickBot="1" x14ac:dyDescent="0.4">
      <c r="A29" s="191" t="s">
        <v>119</v>
      </c>
      <c r="B29" s="188"/>
      <c r="C29" s="189"/>
      <c r="D29" s="543" t="s">
        <v>244</v>
      </c>
      <c r="E29" s="543"/>
      <c r="F29" s="543"/>
      <c r="G29" s="543"/>
      <c r="H29" s="543"/>
      <c r="I29" s="543"/>
      <c r="J29" s="543"/>
      <c r="K29" s="543"/>
      <c r="L29" s="543"/>
      <c r="M29" s="543"/>
      <c r="N29" s="543"/>
      <c r="O29" s="543"/>
      <c r="P29" s="543"/>
    </row>
    <row r="30" spans="1:27" ht="48" customHeight="1" thickBot="1" x14ac:dyDescent="0.4">
      <c r="A30" s="539" t="s">
        <v>185</v>
      </c>
      <c r="B30" s="539"/>
      <c r="C30" s="540"/>
      <c r="D30" s="502" t="s">
        <v>18</v>
      </c>
      <c r="E30" s="542"/>
      <c r="F30" s="542"/>
      <c r="G30" s="542"/>
      <c r="H30" s="503"/>
      <c r="I30" s="502" t="s">
        <v>112</v>
      </c>
      <c r="J30" s="542"/>
      <c r="K30" s="542"/>
      <c r="L30" s="542"/>
      <c r="M30" s="503"/>
      <c r="N30" s="502" t="s">
        <v>254</v>
      </c>
      <c r="O30" s="542"/>
      <c r="P30" s="542"/>
      <c r="Q30" s="502" t="s">
        <v>222</v>
      </c>
      <c r="R30" s="542"/>
      <c r="S30" s="542"/>
      <c r="T30" s="542"/>
      <c r="U30" s="542"/>
      <c r="V30" s="542"/>
      <c r="W30" s="503"/>
      <c r="X30" s="536" t="s">
        <v>225</v>
      </c>
      <c r="Y30" s="537"/>
      <c r="Z30" s="363"/>
    </row>
    <row r="31" spans="1:27" s="78" customFormat="1" ht="114" customHeight="1" x14ac:dyDescent="0.35">
      <c r="A31" s="219" t="s">
        <v>19</v>
      </c>
      <c r="B31" s="220" t="s">
        <v>111</v>
      </c>
      <c r="C31" s="358" t="s">
        <v>226</v>
      </c>
      <c r="D31" s="221" t="s">
        <v>120</v>
      </c>
      <c r="E31" s="222" t="s">
        <v>140</v>
      </c>
      <c r="F31" s="222" t="s">
        <v>247</v>
      </c>
      <c r="G31" s="225" t="s">
        <v>224</v>
      </c>
      <c r="H31" s="223" t="s">
        <v>248</v>
      </c>
      <c r="I31" s="221" t="s">
        <v>113</v>
      </c>
      <c r="J31" s="222" t="s">
        <v>35</v>
      </c>
      <c r="K31" s="222" t="s">
        <v>223</v>
      </c>
      <c r="L31" s="222" t="s">
        <v>20</v>
      </c>
      <c r="M31" s="222" t="s">
        <v>122</v>
      </c>
      <c r="N31" s="224" t="s">
        <v>233</v>
      </c>
      <c r="O31" s="225" t="s">
        <v>125</v>
      </c>
      <c r="P31" s="225" t="s">
        <v>220</v>
      </c>
      <c r="Q31" s="226" t="s">
        <v>218</v>
      </c>
      <c r="R31" s="227" t="s">
        <v>121</v>
      </c>
      <c r="S31" s="227" t="s">
        <v>234</v>
      </c>
      <c r="T31" s="227" t="s">
        <v>219</v>
      </c>
      <c r="U31" s="227" t="s">
        <v>221</v>
      </c>
      <c r="V31" s="227" t="s">
        <v>123</v>
      </c>
      <c r="W31" s="228" t="s">
        <v>228</v>
      </c>
      <c r="X31" s="226" t="s">
        <v>229</v>
      </c>
      <c r="Y31" s="228" t="s">
        <v>230</v>
      </c>
      <c r="Z31" s="192"/>
      <c r="AA31" s="198"/>
    </row>
    <row r="32" spans="1:27" ht="5.25" customHeight="1" x14ac:dyDescent="0.35">
      <c r="A32" s="197"/>
      <c r="B32" s="197"/>
      <c r="C32" s="197"/>
      <c r="D32" s="200"/>
      <c r="E32" s="18"/>
      <c r="F32" s="201"/>
      <c r="G32" s="201"/>
      <c r="H32" s="202"/>
      <c r="I32" s="205"/>
      <c r="J32" s="18"/>
      <c r="K32" s="18"/>
      <c r="L32" s="18"/>
      <c r="M32" s="130"/>
      <c r="N32" s="213"/>
      <c r="O32" s="18"/>
      <c r="P32" s="18"/>
      <c r="Q32" s="216"/>
      <c r="R32" s="217"/>
      <c r="S32" s="217"/>
      <c r="T32" s="18"/>
      <c r="U32" s="18"/>
      <c r="V32" s="18"/>
      <c r="W32" s="206"/>
      <c r="X32" s="205"/>
      <c r="Y32" s="206"/>
    </row>
    <row r="33" spans="1:27" ht="25.5" customHeight="1" x14ac:dyDescent="0.35">
      <c r="A33" s="356"/>
      <c r="B33" s="356"/>
      <c r="C33" s="371"/>
      <c r="D33" s="203"/>
      <c r="E33" s="204">
        <f>IF((D33&gt;25000),25000,D33)</f>
        <v>0</v>
      </c>
      <c r="F33" s="400"/>
      <c r="G33" s="365"/>
      <c r="H33" s="391">
        <f>IFERROR(IF(C33="H",((E33/F33)/G33),E33/F33*52),0)</f>
        <v>0</v>
      </c>
      <c r="I33" s="209"/>
      <c r="J33" s="204">
        <f>IF((I33&gt;15385),15385,I33)</f>
        <v>0</v>
      </c>
      <c r="K33" s="349"/>
      <c r="L33" s="400"/>
      <c r="M33" s="392">
        <f>IF(C33="H",((J33/K33)/L33),(IFERROR(J33/L33*52,0)))</f>
        <v>0</v>
      </c>
      <c r="N33" s="393">
        <f>M33-H33</f>
        <v>0</v>
      </c>
      <c r="O33" s="214" t="str">
        <f>IFERROR(M33/H33,"")</f>
        <v/>
      </c>
      <c r="P33" s="215">
        <f>IF(O33&lt;0.75,-(O33-0.75),0)</f>
        <v>0</v>
      </c>
      <c r="Q33" s="360"/>
      <c r="R33" s="361"/>
      <c r="S33" s="47">
        <f>(IF(AND(Q33=0,R33=0),0,IF(R33&gt;=Q33,"Yes","No")))</f>
        <v>0</v>
      </c>
      <c r="T33" s="361"/>
      <c r="U33" s="47">
        <f>(IF(AND(Q33=0,T33=0),0,IF(T33&gt;=Q33,"Yes","No")))</f>
        <v>0</v>
      </c>
      <c r="V33" s="383">
        <f t="shared" ref="V33:V51" si="0">IF((OR(S33="Yes",U33="Yes")),"",H33*0.75)</f>
        <v>0</v>
      </c>
      <c r="W33" s="374">
        <f t="shared" ref="W33:W51" si="1">IFERROR(V33-M33,0)</f>
        <v>0</v>
      </c>
      <c r="X33" s="366" t="str">
        <f t="shared" ref="X33:X51" si="2">IF(C33="H",((G33*W33)*8), IF(OR(C33="S",C33="O"),0,"Enter H, S, or O in Column C"))</f>
        <v>Enter H, S, or O in Column C</v>
      </c>
      <c r="Y33" s="367" t="str">
        <f t="shared" ref="Y33:Y51" si="3">(IF((OR(C33="S",C33="O")),((W33*8)/52),IF(C33="H",0,"Enter H, S, or O in Column C")))</f>
        <v>Enter H, S, or O in Column C</v>
      </c>
      <c r="Z33" s="359"/>
      <c r="AA33" s="362"/>
    </row>
    <row r="34" spans="1:27" ht="29" x14ac:dyDescent="0.35">
      <c r="A34" s="356"/>
      <c r="B34" s="356"/>
      <c r="C34" s="371"/>
      <c r="D34" s="203"/>
      <c r="E34" s="204">
        <f t="shared" ref="E34:E51" si="4">IF((D34&gt;25000),25000,D34)</f>
        <v>0</v>
      </c>
      <c r="F34" s="400"/>
      <c r="G34" s="365"/>
      <c r="H34" s="391">
        <f t="shared" ref="H34:H51" si="5">IFERROR(IF(C34="H",((E34/F34)/G34),E34/F34*52),0)</f>
        <v>0</v>
      </c>
      <c r="I34" s="209"/>
      <c r="J34" s="204">
        <f t="shared" ref="J34:J51" si="6">IF((I34&gt;15385),15385,I34)</f>
        <v>0</v>
      </c>
      <c r="K34" s="349"/>
      <c r="L34" s="400"/>
      <c r="M34" s="392">
        <f t="shared" ref="M34:M50" si="7">IF(C34="H",((J34/K34)/L34),(IFERROR(J34/L34*52,0)))</f>
        <v>0</v>
      </c>
      <c r="N34" s="393">
        <f t="shared" ref="N34:N46" si="8">M34-H34</f>
        <v>0</v>
      </c>
      <c r="O34" s="214" t="str">
        <f>IFERROR(M34/H34,"")</f>
        <v/>
      </c>
      <c r="P34" s="215">
        <f t="shared" ref="P34:P50" si="9">IF(O34&lt;0.75,-(O34-0.75),0)</f>
        <v>0</v>
      </c>
      <c r="Q34" s="360"/>
      <c r="R34" s="361"/>
      <c r="S34" s="47">
        <f t="shared" ref="S34:S50" si="10">(IF(AND(Q34=0,R34=0),0,IF(R34&gt;=Q34,"Yes","No")))</f>
        <v>0</v>
      </c>
      <c r="T34" s="361"/>
      <c r="U34" s="47">
        <f t="shared" ref="U34:U50" si="11">(IF(AND(Q34=0,T34=0),0,IF(T34&gt;=Q34,"Yes","No")))</f>
        <v>0</v>
      </c>
      <c r="V34" s="383">
        <f t="shared" si="0"/>
        <v>0</v>
      </c>
      <c r="W34" s="374">
        <f t="shared" si="1"/>
        <v>0</v>
      </c>
      <c r="X34" s="368" t="str">
        <f t="shared" si="2"/>
        <v>Enter H, S, or O in Column C</v>
      </c>
      <c r="Y34" s="369" t="str">
        <f t="shared" si="3"/>
        <v>Enter H, S, or O in Column C</v>
      </c>
    </row>
    <row r="35" spans="1:27" ht="29" x14ac:dyDescent="0.35">
      <c r="A35" s="356"/>
      <c r="B35" s="356"/>
      <c r="C35" s="371"/>
      <c r="D35" s="203"/>
      <c r="E35" s="204">
        <f t="shared" si="4"/>
        <v>0</v>
      </c>
      <c r="F35" s="400"/>
      <c r="G35" s="365"/>
      <c r="H35" s="391">
        <f t="shared" si="5"/>
        <v>0</v>
      </c>
      <c r="I35" s="209"/>
      <c r="J35" s="204">
        <f t="shared" si="6"/>
        <v>0</v>
      </c>
      <c r="K35" s="349"/>
      <c r="L35" s="400"/>
      <c r="M35" s="392">
        <f t="shared" si="7"/>
        <v>0</v>
      </c>
      <c r="N35" s="393">
        <f t="shared" si="8"/>
        <v>0</v>
      </c>
      <c r="O35" s="214" t="str">
        <f t="shared" ref="O35:O50" si="12">IFERROR(M35/H35,"")</f>
        <v/>
      </c>
      <c r="P35" s="215">
        <f t="shared" si="9"/>
        <v>0</v>
      </c>
      <c r="Q35" s="360"/>
      <c r="R35" s="361"/>
      <c r="S35" s="47">
        <f t="shared" si="10"/>
        <v>0</v>
      </c>
      <c r="T35" s="361"/>
      <c r="U35" s="47">
        <f t="shared" si="11"/>
        <v>0</v>
      </c>
      <c r="V35" s="383">
        <f t="shared" si="0"/>
        <v>0</v>
      </c>
      <c r="W35" s="374">
        <f t="shared" si="1"/>
        <v>0</v>
      </c>
      <c r="X35" s="368" t="str">
        <f t="shared" si="2"/>
        <v>Enter H, S, or O in Column C</v>
      </c>
      <c r="Y35" s="369" t="str">
        <f t="shared" si="3"/>
        <v>Enter H, S, or O in Column C</v>
      </c>
    </row>
    <row r="36" spans="1:27" ht="29" x14ac:dyDescent="0.35">
      <c r="A36" s="356"/>
      <c r="B36" s="356"/>
      <c r="C36" s="371"/>
      <c r="D36" s="203"/>
      <c r="E36" s="204">
        <f t="shared" si="4"/>
        <v>0</v>
      </c>
      <c r="F36" s="400"/>
      <c r="G36" s="365"/>
      <c r="H36" s="391">
        <f t="shared" si="5"/>
        <v>0</v>
      </c>
      <c r="I36" s="209"/>
      <c r="J36" s="204">
        <f t="shared" si="6"/>
        <v>0</v>
      </c>
      <c r="K36" s="349"/>
      <c r="L36" s="400"/>
      <c r="M36" s="392">
        <f t="shared" si="7"/>
        <v>0</v>
      </c>
      <c r="N36" s="393">
        <f t="shared" si="8"/>
        <v>0</v>
      </c>
      <c r="O36" s="214" t="str">
        <f t="shared" si="12"/>
        <v/>
      </c>
      <c r="P36" s="215">
        <f t="shared" si="9"/>
        <v>0</v>
      </c>
      <c r="Q36" s="360"/>
      <c r="R36" s="361"/>
      <c r="S36" s="47">
        <f t="shared" si="10"/>
        <v>0</v>
      </c>
      <c r="T36" s="361"/>
      <c r="U36" s="47">
        <f t="shared" si="11"/>
        <v>0</v>
      </c>
      <c r="V36" s="383">
        <f t="shared" si="0"/>
        <v>0</v>
      </c>
      <c r="W36" s="374">
        <f t="shared" si="1"/>
        <v>0</v>
      </c>
      <c r="X36" s="368" t="str">
        <f t="shared" si="2"/>
        <v>Enter H, S, or O in Column C</v>
      </c>
      <c r="Y36" s="369" t="str">
        <f t="shared" si="3"/>
        <v>Enter H, S, or O in Column C</v>
      </c>
    </row>
    <row r="37" spans="1:27" ht="29" x14ac:dyDescent="0.35">
      <c r="A37" s="356"/>
      <c r="B37" s="356"/>
      <c r="C37" s="371"/>
      <c r="D37" s="203"/>
      <c r="E37" s="204">
        <f t="shared" si="4"/>
        <v>0</v>
      </c>
      <c r="F37" s="400"/>
      <c r="G37" s="365"/>
      <c r="H37" s="391">
        <f t="shared" si="5"/>
        <v>0</v>
      </c>
      <c r="I37" s="209"/>
      <c r="J37" s="204">
        <f t="shared" si="6"/>
        <v>0</v>
      </c>
      <c r="K37" s="349"/>
      <c r="L37" s="400"/>
      <c r="M37" s="392">
        <f t="shared" si="7"/>
        <v>0</v>
      </c>
      <c r="N37" s="393">
        <f t="shared" si="8"/>
        <v>0</v>
      </c>
      <c r="O37" s="214" t="str">
        <f t="shared" si="12"/>
        <v/>
      </c>
      <c r="P37" s="215">
        <f t="shared" si="9"/>
        <v>0</v>
      </c>
      <c r="Q37" s="360"/>
      <c r="R37" s="361"/>
      <c r="S37" s="47">
        <f t="shared" si="10"/>
        <v>0</v>
      </c>
      <c r="T37" s="361"/>
      <c r="U37" s="47">
        <f t="shared" si="11"/>
        <v>0</v>
      </c>
      <c r="V37" s="383">
        <f t="shared" si="0"/>
        <v>0</v>
      </c>
      <c r="W37" s="374">
        <f t="shared" si="1"/>
        <v>0</v>
      </c>
      <c r="X37" s="368" t="str">
        <f t="shared" si="2"/>
        <v>Enter H, S, or O in Column C</v>
      </c>
      <c r="Y37" s="369" t="str">
        <f t="shared" si="3"/>
        <v>Enter H, S, or O in Column C</v>
      </c>
    </row>
    <row r="38" spans="1:27" ht="29" x14ac:dyDescent="0.35">
      <c r="A38" s="356"/>
      <c r="B38" s="356"/>
      <c r="C38" s="371"/>
      <c r="D38" s="203"/>
      <c r="E38" s="204">
        <f t="shared" si="4"/>
        <v>0</v>
      </c>
      <c r="F38" s="400"/>
      <c r="G38" s="365"/>
      <c r="H38" s="391">
        <f t="shared" si="5"/>
        <v>0</v>
      </c>
      <c r="I38" s="209"/>
      <c r="J38" s="204">
        <f t="shared" si="6"/>
        <v>0</v>
      </c>
      <c r="K38" s="349"/>
      <c r="L38" s="400"/>
      <c r="M38" s="392">
        <f t="shared" si="7"/>
        <v>0</v>
      </c>
      <c r="N38" s="393">
        <f t="shared" si="8"/>
        <v>0</v>
      </c>
      <c r="O38" s="214" t="str">
        <f t="shared" si="12"/>
        <v/>
      </c>
      <c r="P38" s="215">
        <f t="shared" si="9"/>
        <v>0</v>
      </c>
      <c r="Q38" s="360"/>
      <c r="R38" s="361"/>
      <c r="S38" s="47">
        <f t="shared" si="10"/>
        <v>0</v>
      </c>
      <c r="T38" s="361"/>
      <c r="U38" s="47">
        <f t="shared" si="11"/>
        <v>0</v>
      </c>
      <c r="V38" s="383">
        <f t="shared" si="0"/>
        <v>0</v>
      </c>
      <c r="W38" s="374">
        <f t="shared" si="1"/>
        <v>0</v>
      </c>
      <c r="X38" s="368" t="str">
        <f t="shared" si="2"/>
        <v>Enter H, S, or O in Column C</v>
      </c>
      <c r="Y38" s="369" t="str">
        <f t="shared" si="3"/>
        <v>Enter H, S, or O in Column C</v>
      </c>
    </row>
    <row r="39" spans="1:27" ht="29" x14ac:dyDescent="0.35">
      <c r="A39" s="356"/>
      <c r="B39" s="356"/>
      <c r="C39" s="371"/>
      <c r="D39" s="203"/>
      <c r="E39" s="204">
        <f t="shared" si="4"/>
        <v>0</v>
      </c>
      <c r="F39" s="400"/>
      <c r="G39" s="365"/>
      <c r="H39" s="391">
        <f t="shared" si="5"/>
        <v>0</v>
      </c>
      <c r="I39" s="209"/>
      <c r="J39" s="204">
        <f t="shared" si="6"/>
        <v>0</v>
      </c>
      <c r="K39" s="349"/>
      <c r="L39" s="400"/>
      <c r="M39" s="392">
        <f t="shared" si="7"/>
        <v>0</v>
      </c>
      <c r="N39" s="393">
        <f t="shared" si="8"/>
        <v>0</v>
      </c>
      <c r="O39" s="214" t="str">
        <f t="shared" si="12"/>
        <v/>
      </c>
      <c r="P39" s="215">
        <f t="shared" si="9"/>
        <v>0</v>
      </c>
      <c r="Q39" s="360"/>
      <c r="R39" s="361"/>
      <c r="S39" s="47">
        <f t="shared" si="10"/>
        <v>0</v>
      </c>
      <c r="T39" s="361"/>
      <c r="U39" s="47">
        <f t="shared" si="11"/>
        <v>0</v>
      </c>
      <c r="V39" s="383">
        <f t="shared" si="0"/>
        <v>0</v>
      </c>
      <c r="W39" s="374">
        <f t="shared" si="1"/>
        <v>0</v>
      </c>
      <c r="X39" s="368" t="str">
        <f t="shared" si="2"/>
        <v>Enter H, S, or O in Column C</v>
      </c>
      <c r="Y39" s="369" t="str">
        <f t="shared" si="3"/>
        <v>Enter H, S, or O in Column C</v>
      </c>
    </row>
    <row r="40" spans="1:27" ht="29" x14ac:dyDescent="0.35">
      <c r="A40" s="356"/>
      <c r="B40" s="356"/>
      <c r="C40" s="371"/>
      <c r="D40" s="203"/>
      <c r="E40" s="204">
        <f t="shared" si="4"/>
        <v>0</v>
      </c>
      <c r="F40" s="400"/>
      <c r="G40" s="365"/>
      <c r="H40" s="391">
        <f t="shared" si="5"/>
        <v>0</v>
      </c>
      <c r="I40" s="209"/>
      <c r="J40" s="204">
        <f t="shared" si="6"/>
        <v>0</v>
      </c>
      <c r="K40" s="349"/>
      <c r="L40" s="400"/>
      <c r="M40" s="392">
        <f t="shared" si="7"/>
        <v>0</v>
      </c>
      <c r="N40" s="393">
        <f t="shared" si="8"/>
        <v>0</v>
      </c>
      <c r="O40" s="214" t="str">
        <f t="shared" si="12"/>
        <v/>
      </c>
      <c r="P40" s="215">
        <f t="shared" si="9"/>
        <v>0</v>
      </c>
      <c r="Q40" s="360"/>
      <c r="R40" s="361"/>
      <c r="S40" s="47">
        <f t="shared" si="10"/>
        <v>0</v>
      </c>
      <c r="T40" s="361"/>
      <c r="U40" s="47">
        <f t="shared" si="11"/>
        <v>0</v>
      </c>
      <c r="V40" s="383">
        <f t="shared" si="0"/>
        <v>0</v>
      </c>
      <c r="W40" s="374">
        <f t="shared" si="1"/>
        <v>0</v>
      </c>
      <c r="X40" s="368" t="str">
        <f t="shared" si="2"/>
        <v>Enter H, S, or O in Column C</v>
      </c>
      <c r="Y40" s="369" t="str">
        <f t="shared" si="3"/>
        <v>Enter H, S, or O in Column C</v>
      </c>
    </row>
    <row r="41" spans="1:27" ht="29" x14ac:dyDescent="0.35">
      <c r="A41" s="356"/>
      <c r="B41" s="356"/>
      <c r="C41" s="371"/>
      <c r="D41" s="203"/>
      <c r="E41" s="204">
        <f t="shared" si="4"/>
        <v>0</v>
      </c>
      <c r="F41" s="400"/>
      <c r="G41" s="365"/>
      <c r="H41" s="391">
        <f t="shared" si="5"/>
        <v>0</v>
      </c>
      <c r="I41" s="209"/>
      <c r="J41" s="204">
        <f t="shared" si="6"/>
        <v>0</v>
      </c>
      <c r="K41" s="349"/>
      <c r="L41" s="400"/>
      <c r="M41" s="392">
        <f t="shared" si="7"/>
        <v>0</v>
      </c>
      <c r="N41" s="393">
        <f t="shared" si="8"/>
        <v>0</v>
      </c>
      <c r="O41" s="214" t="str">
        <f t="shared" si="12"/>
        <v/>
      </c>
      <c r="P41" s="215">
        <f t="shared" si="9"/>
        <v>0</v>
      </c>
      <c r="Q41" s="360"/>
      <c r="R41" s="361"/>
      <c r="S41" s="47">
        <f t="shared" si="10"/>
        <v>0</v>
      </c>
      <c r="T41" s="361"/>
      <c r="U41" s="47">
        <f t="shared" si="11"/>
        <v>0</v>
      </c>
      <c r="V41" s="383">
        <f t="shared" si="0"/>
        <v>0</v>
      </c>
      <c r="W41" s="374">
        <f t="shared" si="1"/>
        <v>0</v>
      </c>
      <c r="X41" s="368" t="str">
        <f t="shared" si="2"/>
        <v>Enter H, S, or O in Column C</v>
      </c>
      <c r="Y41" s="369" t="str">
        <f t="shared" si="3"/>
        <v>Enter H, S, or O in Column C</v>
      </c>
    </row>
    <row r="42" spans="1:27" ht="29" x14ac:dyDescent="0.35">
      <c r="A42" s="356"/>
      <c r="B42" s="356"/>
      <c r="C42" s="371"/>
      <c r="D42" s="203"/>
      <c r="E42" s="204">
        <f t="shared" si="4"/>
        <v>0</v>
      </c>
      <c r="F42" s="400"/>
      <c r="G42" s="365"/>
      <c r="H42" s="391">
        <f t="shared" si="5"/>
        <v>0</v>
      </c>
      <c r="I42" s="209"/>
      <c r="J42" s="204">
        <f t="shared" si="6"/>
        <v>0</v>
      </c>
      <c r="K42" s="349"/>
      <c r="L42" s="400"/>
      <c r="M42" s="392">
        <f t="shared" si="7"/>
        <v>0</v>
      </c>
      <c r="N42" s="393">
        <f t="shared" si="8"/>
        <v>0</v>
      </c>
      <c r="O42" s="214" t="str">
        <f t="shared" si="12"/>
        <v/>
      </c>
      <c r="P42" s="215">
        <f t="shared" si="9"/>
        <v>0</v>
      </c>
      <c r="Q42" s="360"/>
      <c r="R42" s="361"/>
      <c r="S42" s="47">
        <f t="shared" si="10"/>
        <v>0</v>
      </c>
      <c r="T42" s="361"/>
      <c r="U42" s="47">
        <f t="shared" si="11"/>
        <v>0</v>
      </c>
      <c r="V42" s="383">
        <f t="shared" si="0"/>
        <v>0</v>
      </c>
      <c r="W42" s="374">
        <f t="shared" si="1"/>
        <v>0</v>
      </c>
      <c r="X42" s="368" t="str">
        <f t="shared" si="2"/>
        <v>Enter H, S, or O in Column C</v>
      </c>
      <c r="Y42" s="369" t="str">
        <f t="shared" si="3"/>
        <v>Enter H, S, or O in Column C</v>
      </c>
    </row>
    <row r="43" spans="1:27" ht="29" x14ac:dyDescent="0.35">
      <c r="A43" s="356"/>
      <c r="B43" s="356"/>
      <c r="C43" s="371"/>
      <c r="D43" s="203"/>
      <c r="E43" s="204">
        <f t="shared" si="4"/>
        <v>0</v>
      </c>
      <c r="F43" s="400"/>
      <c r="G43" s="365"/>
      <c r="H43" s="391">
        <f t="shared" si="5"/>
        <v>0</v>
      </c>
      <c r="I43" s="209"/>
      <c r="J43" s="204">
        <f t="shared" si="6"/>
        <v>0</v>
      </c>
      <c r="K43" s="349"/>
      <c r="L43" s="400"/>
      <c r="M43" s="392">
        <f t="shared" si="7"/>
        <v>0</v>
      </c>
      <c r="N43" s="393">
        <f t="shared" si="8"/>
        <v>0</v>
      </c>
      <c r="O43" s="214" t="str">
        <f t="shared" si="12"/>
        <v/>
      </c>
      <c r="P43" s="414">
        <f t="shared" si="9"/>
        <v>0</v>
      </c>
      <c r="Q43" s="361"/>
      <c r="R43" s="361"/>
      <c r="S43" s="47">
        <f t="shared" si="10"/>
        <v>0</v>
      </c>
      <c r="T43" s="361"/>
      <c r="U43" s="47">
        <f t="shared" si="11"/>
        <v>0</v>
      </c>
      <c r="V43" s="383">
        <f t="shared" si="0"/>
        <v>0</v>
      </c>
      <c r="W43" s="374">
        <f t="shared" si="1"/>
        <v>0</v>
      </c>
      <c r="X43" s="368" t="str">
        <f t="shared" si="2"/>
        <v>Enter H, S, or O in Column C</v>
      </c>
      <c r="Y43" s="369" t="str">
        <f t="shared" si="3"/>
        <v>Enter H, S, or O in Column C</v>
      </c>
    </row>
    <row r="44" spans="1:27" ht="29" x14ac:dyDescent="0.35">
      <c r="A44" s="356"/>
      <c r="B44" s="356"/>
      <c r="C44" s="371"/>
      <c r="D44" s="203"/>
      <c r="E44" s="204">
        <f t="shared" si="4"/>
        <v>0</v>
      </c>
      <c r="F44" s="400"/>
      <c r="G44" s="365"/>
      <c r="H44" s="391">
        <f t="shared" si="5"/>
        <v>0</v>
      </c>
      <c r="I44" s="209"/>
      <c r="J44" s="204">
        <f t="shared" si="6"/>
        <v>0</v>
      </c>
      <c r="K44" s="349"/>
      <c r="L44" s="400"/>
      <c r="M44" s="392">
        <f t="shared" si="7"/>
        <v>0</v>
      </c>
      <c r="N44" s="393">
        <f t="shared" si="8"/>
        <v>0</v>
      </c>
      <c r="O44" s="214" t="str">
        <f t="shared" si="12"/>
        <v/>
      </c>
      <c r="P44" s="414">
        <f t="shared" si="9"/>
        <v>0</v>
      </c>
      <c r="Q44" s="361"/>
      <c r="R44" s="361"/>
      <c r="S44" s="47">
        <f t="shared" si="10"/>
        <v>0</v>
      </c>
      <c r="T44" s="361"/>
      <c r="U44" s="47">
        <f t="shared" si="11"/>
        <v>0</v>
      </c>
      <c r="V44" s="383">
        <f t="shared" si="0"/>
        <v>0</v>
      </c>
      <c r="W44" s="374">
        <f t="shared" si="1"/>
        <v>0</v>
      </c>
      <c r="X44" s="368" t="str">
        <f t="shared" si="2"/>
        <v>Enter H, S, or O in Column C</v>
      </c>
      <c r="Y44" s="369" t="str">
        <f t="shared" si="3"/>
        <v>Enter H, S, or O in Column C</v>
      </c>
    </row>
    <row r="45" spans="1:27" ht="29" x14ac:dyDescent="0.35">
      <c r="A45" s="356"/>
      <c r="B45" s="356"/>
      <c r="C45" s="371"/>
      <c r="D45" s="203"/>
      <c r="E45" s="204">
        <f t="shared" si="4"/>
        <v>0</v>
      </c>
      <c r="F45" s="400"/>
      <c r="G45" s="365"/>
      <c r="H45" s="391">
        <f t="shared" si="5"/>
        <v>0</v>
      </c>
      <c r="I45" s="209"/>
      <c r="J45" s="204">
        <f t="shared" si="6"/>
        <v>0</v>
      </c>
      <c r="K45" s="349"/>
      <c r="L45" s="400"/>
      <c r="M45" s="392">
        <f t="shared" si="7"/>
        <v>0</v>
      </c>
      <c r="N45" s="393">
        <f t="shared" si="8"/>
        <v>0</v>
      </c>
      <c r="O45" s="214" t="str">
        <f t="shared" si="12"/>
        <v/>
      </c>
      <c r="P45" s="414">
        <f t="shared" si="9"/>
        <v>0</v>
      </c>
      <c r="Q45" s="361"/>
      <c r="R45" s="361"/>
      <c r="S45" s="47">
        <f t="shared" si="10"/>
        <v>0</v>
      </c>
      <c r="T45" s="361"/>
      <c r="U45" s="47">
        <f t="shared" si="11"/>
        <v>0</v>
      </c>
      <c r="V45" s="383">
        <f t="shared" si="0"/>
        <v>0</v>
      </c>
      <c r="W45" s="374">
        <f t="shared" si="1"/>
        <v>0</v>
      </c>
      <c r="X45" s="368" t="str">
        <f t="shared" si="2"/>
        <v>Enter H, S, or O in Column C</v>
      </c>
      <c r="Y45" s="369" t="str">
        <f t="shared" si="3"/>
        <v>Enter H, S, or O in Column C</v>
      </c>
    </row>
    <row r="46" spans="1:27" ht="29" x14ac:dyDescent="0.35">
      <c r="A46" s="356"/>
      <c r="B46" s="356"/>
      <c r="C46" s="371"/>
      <c r="D46" s="203"/>
      <c r="E46" s="204">
        <f t="shared" si="4"/>
        <v>0</v>
      </c>
      <c r="F46" s="400"/>
      <c r="G46" s="365"/>
      <c r="H46" s="391">
        <f t="shared" si="5"/>
        <v>0</v>
      </c>
      <c r="I46" s="209"/>
      <c r="J46" s="204">
        <f t="shared" si="6"/>
        <v>0</v>
      </c>
      <c r="K46" s="349"/>
      <c r="L46" s="400"/>
      <c r="M46" s="392">
        <f t="shared" si="7"/>
        <v>0</v>
      </c>
      <c r="N46" s="393">
        <f t="shared" si="8"/>
        <v>0</v>
      </c>
      <c r="O46" s="214" t="str">
        <f t="shared" si="12"/>
        <v/>
      </c>
      <c r="P46" s="414">
        <f t="shared" si="9"/>
        <v>0</v>
      </c>
      <c r="Q46" s="361"/>
      <c r="R46" s="361"/>
      <c r="S46" s="47">
        <f t="shared" si="10"/>
        <v>0</v>
      </c>
      <c r="T46" s="361"/>
      <c r="U46" s="47">
        <f t="shared" si="11"/>
        <v>0</v>
      </c>
      <c r="V46" s="383">
        <f t="shared" si="0"/>
        <v>0</v>
      </c>
      <c r="W46" s="374">
        <f t="shared" si="1"/>
        <v>0</v>
      </c>
      <c r="X46" s="368" t="str">
        <f t="shared" si="2"/>
        <v>Enter H, S, or O in Column C</v>
      </c>
      <c r="Y46" s="369" t="str">
        <f t="shared" si="3"/>
        <v>Enter H, S, or O in Column C</v>
      </c>
    </row>
    <row r="47" spans="1:27" ht="29" x14ac:dyDescent="0.35">
      <c r="A47" s="356"/>
      <c r="B47" s="356"/>
      <c r="C47" s="371"/>
      <c r="D47" s="203"/>
      <c r="E47" s="204">
        <f t="shared" si="4"/>
        <v>0</v>
      </c>
      <c r="F47" s="400"/>
      <c r="G47" s="365"/>
      <c r="H47" s="391">
        <f t="shared" si="5"/>
        <v>0</v>
      </c>
      <c r="I47" s="209"/>
      <c r="J47" s="204">
        <f t="shared" si="6"/>
        <v>0</v>
      </c>
      <c r="K47" s="349"/>
      <c r="L47" s="400"/>
      <c r="M47" s="392">
        <f t="shared" si="7"/>
        <v>0</v>
      </c>
      <c r="N47" s="393">
        <f>M47-H47</f>
        <v>0</v>
      </c>
      <c r="O47" s="214" t="str">
        <f t="shared" si="12"/>
        <v/>
      </c>
      <c r="P47" s="414">
        <f t="shared" si="9"/>
        <v>0</v>
      </c>
      <c r="Q47" s="361"/>
      <c r="R47" s="361"/>
      <c r="S47" s="47">
        <f t="shared" si="10"/>
        <v>0</v>
      </c>
      <c r="T47" s="361"/>
      <c r="U47" s="47">
        <f t="shared" si="11"/>
        <v>0</v>
      </c>
      <c r="V47" s="383">
        <f t="shared" si="0"/>
        <v>0</v>
      </c>
      <c r="W47" s="374">
        <f t="shared" si="1"/>
        <v>0</v>
      </c>
      <c r="X47" s="368" t="str">
        <f t="shared" si="2"/>
        <v>Enter H, S, or O in Column C</v>
      </c>
      <c r="Y47" s="369" t="str">
        <f t="shared" si="3"/>
        <v>Enter H, S, or O in Column C</v>
      </c>
    </row>
    <row r="48" spans="1:27" ht="29" x14ac:dyDescent="0.35">
      <c r="A48" s="356"/>
      <c r="B48" s="356"/>
      <c r="C48" s="371"/>
      <c r="D48" s="203"/>
      <c r="E48" s="204">
        <f t="shared" si="4"/>
        <v>0</v>
      </c>
      <c r="F48" s="400"/>
      <c r="G48" s="365"/>
      <c r="H48" s="391">
        <f t="shared" si="5"/>
        <v>0</v>
      </c>
      <c r="I48" s="209"/>
      <c r="J48" s="204">
        <f t="shared" si="6"/>
        <v>0</v>
      </c>
      <c r="K48" s="349"/>
      <c r="L48" s="400"/>
      <c r="M48" s="392">
        <f t="shared" si="7"/>
        <v>0</v>
      </c>
      <c r="N48" s="393">
        <f>M48-H48</f>
        <v>0</v>
      </c>
      <c r="O48" s="214" t="str">
        <f t="shared" si="12"/>
        <v/>
      </c>
      <c r="P48" s="414">
        <f t="shared" si="9"/>
        <v>0</v>
      </c>
      <c r="Q48" s="361"/>
      <c r="R48" s="361"/>
      <c r="S48" s="47">
        <f t="shared" si="10"/>
        <v>0</v>
      </c>
      <c r="T48" s="361"/>
      <c r="U48" s="47">
        <f t="shared" si="11"/>
        <v>0</v>
      </c>
      <c r="V48" s="383">
        <f t="shared" si="0"/>
        <v>0</v>
      </c>
      <c r="W48" s="374">
        <f t="shared" si="1"/>
        <v>0</v>
      </c>
      <c r="X48" s="368" t="str">
        <f t="shared" si="2"/>
        <v>Enter H, S, or O in Column C</v>
      </c>
      <c r="Y48" s="369" t="str">
        <f t="shared" si="3"/>
        <v>Enter H, S, or O in Column C</v>
      </c>
    </row>
    <row r="49" spans="1:25" ht="29" x14ac:dyDescent="0.35">
      <c r="A49" s="356"/>
      <c r="B49" s="356"/>
      <c r="C49" s="371"/>
      <c r="D49" s="203"/>
      <c r="E49" s="204">
        <f t="shared" si="4"/>
        <v>0</v>
      </c>
      <c r="F49" s="400"/>
      <c r="G49" s="365"/>
      <c r="H49" s="391">
        <f t="shared" si="5"/>
        <v>0</v>
      </c>
      <c r="I49" s="209"/>
      <c r="J49" s="204">
        <f t="shared" si="6"/>
        <v>0</v>
      </c>
      <c r="K49" s="349"/>
      <c r="L49" s="400"/>
      <c r="M49" s="392">
        <f t="shared" si="7"/>
        <v>0</v>
      </c>
      <c r="N49" s="393">
        <f>M49-H49</f>
        <v>0</v>
      </c>
      <c r="O49" s="214" t="str">
        <f t="shared" si="12"/>
        <v/>
      </c>
      <c r="P49" s="414">
        <f t="shared" si="9"/>
        <v>0</v>
      </c>
      <c r="Q49" s="361"/>
      <c r="R49" s="361"/>
      <c r="S49" s="47">
        <f t="shared" si="10"/>
        <v>0</v>
      </c>
      <c r="T49" s="361"/>
      <c r="U49" s="47">
        <f t="shared" si="11"/>
        <v>0</v>
      </c>
      <c r="V49" s="383">
        <f t="shared" si="0"/>
        <v>0</v>
      </c>
      <c r="W49" s="374">
        <f t="shared" si="1"/>
        <v>0</v>
      </c>
      <c r="X49" s="368" t="str">
        <f t="shared" si="2"/>
        <v>Enter H, S, or O in Column C</v>
      </c>
      <c r="Y49" s="369" t="str">
        <f t="shared" si="3"/>
        <v>Enter H, S, or O in Column C</v>
      </c>
    </row>
    <row r="50" spans="1:25" ht="29" x14ac:dyDescent="0.35">
      <c r="A50" s="356"/>
      <c r="B50" s="356"/>
      <c r="C50" s="371"/>
      <c r="D50" s="203"/>
      <c r="E50" s="204">
        <f t="shared" si="4"/>
        <v>0</v>
      </c>
      <c r="F50" s="400"/>
      <c r="G50" s="365"/>
      <c r="H50" s="391">
        <f t="shared" si="5"/>
        <v>0</v>
      </c>
      <c r="I50" s="209"/>
      <c r="J50" s="204">
        <f t="shared" si="6"/>
        <v>0</v>
      </c>
      <c r="K50" s="349"/>
      <c r="L50" s="400"/>
      <c r="M50" s="392">
        <f t="shared" si="7"/>
        <v>0</v>
      </c>
      <c r="N50" s="393">
        <f>M50-H50</f>
        <v>0</v>
      </c>
      <c r="O50" s="214" t="str">
        <f t="shared" si="12"/>
        <v/>
      </c>
      <c r="P50" s="414">
        <f t="shared" si="9"/>
        <v>0</v>
      </c>
      <c r="Q50" s="361"/>
      <c r="R50" s="361"/>
      <c r="S50" s="47">
        <f t="shared" si="10"/>
        <v>0</v>
      </c>
      <c r="T50" s="361"/>
      <c r="U50" s="47">
        <f t="shared" si="11"/>
        <v>0</v>
      </c>
      <c r="V50" s="383">
        <f t="shared" si="0"/>
        <v>0</v>
      </c>
      <c r="W50" s="374">
        <f t="shared" si="1"/>
        <v>0</v>
      </c>
      <c r="X50" s="368" t="str">
        <f t="shared" si="2"/>
        <v>Enter H, S, or O in Column C</v>
      </c>
      <c r="Y50" s="369" t="str">
        <f t="shared" si="3"/>
        <v>Enter H, S, or O in Column C</v>
      </c>
    </row>
    <row r="51" spans="1:25" ht="29" x14ac:dyDescent="0.35">
      <c r="A51" s="356"/>
      <c r="B51" s="356"/>
      <c r="C51" s="371"/>
      <c r="D51" s="203"/>
      <c r="E51" s="390">
        <f t="shared" si="4"/>
        <v>0</v>
      </c>
      <c r="F51" s="400"/>
      <c r="G51" s="365"/>
      <c r="H51" s="391">
        <f t="shared" si="5"/>
        <v>0</v>
      </c>
      <c r="I51" s="209"/>
      <c r="J51" s="204">
        <f t="shared" si="6"/>
        <v>0</v>
      </c>
      <c r="K51" s="349"/>
      <c r="L51" s="400"/>
      <c r="M51" s="392">
        <f t="shared" ref="M51" si="13">IF(C51="H",((J51/K51)/L51),(IFERROR(J51/L51*52,0)))</f>
        <v>0</v>
      </c>
      <c r="N51" s="393">
        <f>M51-H51</f>
        <v>0</v>
      </c>
      <c r="O51" s="214" t="str">
        <f t="shared" ref="O51" si="14">IFERROR(M51/H51,"")</f>
        <v/>
      </c>
      <c r="P51" s="414">
        <f t="shared" ref="P51" si="15">IF(O51&lt;0.75,-(O51-0.75),0)</f>
        <v>0</v>
      </c>
      <c r="Q51" s="361"/>
      <c r="R51" s="361"/>
      <c r="S51" s="47">
        <f t="shared" ref="S51" si="16">(IF(AND(Q51=0,R51=0),0,IF(R51&gt;=Q51,"Yes","No")))</f>
        <v>0</v>
      </c>
      <c r="T51" s="361"/>
      <c r="U51" s="47">
        <f t="shared" ref="U51" si="17">(IF(AND(Q51=0,T51=0),0,IF(T51&gt;=Q51,"Yes","No")))</f>
        <v>0</v>
      </c>
      <c r="V51" s="383">
        <f t="shared" si="0"/>
        <v>0</v>
      </c>
      <c r="W51" s="374">
        <f t="shared" si="1"/>
        <v>0</v>
      </c>
      <c r="X51" s="368" t="str">
        <f t="shared" si="2"/>
        <v>Enter H, S, or O in Column C</v>
      </c>
      <c r="Y51" s="369" t="str">
        <f t="shared" si="3"/>
        <v>Enter H, S, or O in Column C</v>
      </c>
    </row>
    <row r="52" spans="1:25" ht="15" customHeight="1" x14ac:dyDescent="0.35">
      <c r="A52" s="4" t="s">
        <v>239</v>
      </c>
      <c r="C52" s="357"/>
      <c r="D52" s="205"/>
      <c r="E52" s="18"/>
      <c r="F52" s="18"/>
      <c r="G52" s="18"/>
      <c r="H52" s="206"/>
      <c r="I52" s="205"/>
      <c r="J52" s="18"/>
      <c r="K52" s="18"/>
      <c r="L52" s="18"/>
      <c r="M52" s="18"/>
      <c r="N52" s="364"/>
      <c r="O52" s="229"/>
      <c r="P52" s="415"/>
      <c r="Q52" s="18"/>
      <c r="R52" s="18"/>
      <c r="S52" s="82"/>
      <c r="T52" s="18"/>
      <c r="U52" s="18"/>
      <c r="V52" s="18"/>
      <c r="W52" s="276"/>
      <c r="X52" s="18"/>
      <c r="Y52" s="206"/>
    </row>
    <row r="53" spans="1:25" ht="29.25" customHeight="1" thickBot="1" x14ac:dyDescent="0.4">
      <c r="A53" s="4" t="s">
        <v>267</v>
      </c>
      <c r="D53" s="205"/>
      <c r="E53" s="18"/>
      <c r="F53" s="18"/>
      <c r="G53" s="18"/>
      <c r="H53" s="206"/>
      <c r="I53" s="210">
        <f>SUM(I33:I52)</f>
        <v>0</v>
      </c>
      <c r="J53" s="86">
        <f>SUM(J33:J52)</f>
        <v>0</v>
      </c>
      <c r="K53" s="48"/>
      <c r="L53" s="211"/>
      <c r="M53" s="211"/>
      <c r="N53" s="364"/>
      <c r="O53" s="229"/>
      <c r="P53" s="415"/>
      <c r="Q53" s="18"/>
      <c r="R53" s="18"/>
      <c r="S53" s="82"/>
      <c r="T53" s="18"/>
      <c r="U53" s="18"/>
      <c r="V53" s="18"/>
      <c r="W53" s="311"/>
      <c r="X53" s="412">
        <f>SUM(X33:X52)</f>
        <v>0</v>
      </c>
      <c r="Y53" s="413">
        <f>SUM(Y33:Y52)</f>
        <v>0</v>
      </c>
    </row>
    <row r="54" spans="1:25" ht="29.25" customHeight="1" thickTop="1" x14ac:dyDescent="0.35">
      <c r="A54" s="4"/>
      <c r="D54" s="205"/>
      <c r="E54" s="18"/>
      <c r="F54" s="18"/>
      <c r="G54" s="18"/>
      <c r="H54" s="206"/>
      <c r="I54" s="410"/>
      <c r="J54" s="411" t="s">
        <v>127</v>
      </c>
      <c r="K54" s="48"/>
      <c r="L54" s="211"/>
      <c r="M54" s="211"/>
      <c r="N54" s="364"/>
      <c r="O54" s="229"/>
      <c r="P54" s="415"/>
      <c r="Q54" s="18"/>
      <c r="R54" s="18"/>
      <c r="S54" s="82"/>
      <c r="T54" s="18"/>
      <c r="U54" s="18"/>
      <c r="V54" s="18"/>
      <c r="W54" s="311"/>
      <c r="X54" s="47"/>
      <c r="Y54" s="311"/>
    </row>
    <row r="55" spans="1:25" ht="29.25" customHeight="1" thickBot="1" x14ac:dyDescent="0.4">
      <c r="A55" s="4"/>
      <c r="D55" s="205"/>
      <c r="E55" s="18"/>
      <c r="F55" s="18"/>
      <c r="G55" s="18"/>
      <c r="H55" s="206"/>
      <c r="I55" s="410"/>
      <c r="J55" s="259"/>
      <c r="K55" s="48"/>
      <c r="L55" s="211"/>
      <c r="M55" s="211"/>
      <c r="N55" s="364"/>
      <c r="O55" s="229"/>
      <c r="P55" s="415"/>
      <c r="Q55" s="18"/>
      <c r="R55" s="18"/>
      <c r="S55" s="82"/>
      <c r="T55" s="18"/>
      <c r="U55" s="18"/>
      <c r="V55" s="18"/>
      <c r="W55" s="311"/>
      <c r="X55" s="417"/>
      <c r="Y55" s="416">
        <f>X53+Y53</f>
        <v>0</v>
      </c>
    </row>
    <row r="56" spans="1:25" ht="43.5" customHeight="1" thickTop="1" x14ac:dyDescent="0.35">
      <c r="D56" s="207"/>
      <c r="E56" s="181"/>
      <c r="F56" s="181"/>
      <c r="G56" s="181"/>
      <c r="H56" s="208"/>
      <c r="I56" s="207"/>
      <c r="J56" s="181"/>
      <c r="K56" s="375"/>
      <c r="L56" s="212"/>
      <c r="M56" s="212"/>
      <c r="N56" s="207"/>
      <c r="O56" s="181"/>
      <c r="P56" s="208"/>
      <c r="Q56" s="181"/>
      <c r="R56" s="181"/>
      <c r="S56" s="181"/>
      <c r="T56" s="181"/>
      <c r="U56" s="181"/>
      <c r="V56" s="181"/>
      <c r="W56" s="208"/>
      <c r="X56" s="551" t="s">
        <v>255</v>
      </c>
      <c r="Y56" s="552"/>
    </row>
    <row r="57" spans="1:25" s="78" customFormat="1" ht="15.75" customHeight="1" thickBot="1" x14ac:dyDescent="0.4">
      <c r="C57" s="77"/>
      <c r="G57" s="193"/>
      <c r="H57" s="194"/>
      <c r="I57" s="194"/>
      <c r="L57" s="195"/>
      <c r="M57" s="195"/>
      <c r="X57" s="234"/>
      <c r="Y57" s="234"/>
    </row>
    <row r="58" spans="1:25" s="78" customFormat="1" ht="77.25" customHeight="1" thickBot="1" x14ac:dyDescent="0.4">
      <c r="A58" s="548" t="s">
        <v>116</v>
      </c>
      <c r="B58" s="549"/>
      <c r="C58" s="545" t="s">
        <v>199</v>
      </c>
      <c r="D58" s="546"/>
      <c r="E58" s="547"/>
      <c r="F58" s="236"/>
      <c r="G58" s="236"/>
      <c r="H58" s="236"/>
      <c r="I58" s="236"/>
      <c r="J58" s="236"/>
      <c r="K58" s="236"/>
      <c r="L58" s="236"/>
      <c r="T58" s="234"/>
      <c r="U58" s="346"/>
      <c r="V58" s="234"/>
      <c r="W58" s="82"/>
    </row>
    <row r="59" spans="1:25" ht="75" customHeight="1" thickBot="1" x14ac:dyDescent="0.4">
      <c r="A59" s="238" t="s">
        <v>186</v>
      </c>
      <c r="B59" s="237"/>
      <c r="C59" s="544" t="s">
        <v>112</v>
      </c>
      <c r="D59" s="542"/>
      <c r="E59" s="239"/>
      <c r="F59" s="235"/>
      <c r="G59" s="235"/>
      <c r="H59" s="235"/>
      <c r="I59" s="235"/>
      <c r="J59" s="235"/>
      <c r="K59" s="235"/>
      <c r="L59" s="235"/>
      <c r="M59" s="235"/>
      <c r="N59" s="538"/>
      <c r="O59" s="538"/>
      <c r="P59" s="82"/>
    </row>
    <row r="60" spans="1:25" s="78" customFormat="1" ht="102" customHeight="1" x14ac:dyDescent="0.35">
      <c r="A60" s="240" t="s">
        <v>19</v>
      </c>
      <c r="B60" s="220" t="s">
        <v>111</v>
      </c>
      <c r="C60" s="221" t="s">
        <v>113</v>
      </c>
      <c r="D60" s="222" t="s">
        <v>35</v>
      </c>
      <c r="E60" s="241"/>
      <c r="F60" s="198"/>
      <c r="G60" s="198"/>
      <c r="H60" s="198"/>
      <c r="I60" s="198"/>
      <c r="J60" s="198"/>
      <c r="K60" s="198"/>
      <c r="L60" s="198"/>
      <c r="M60" s="198"/>
      <c r="N60" s="198"/>
      <c r="O60" s="198"/>
      <c r="P60" s="82"/>
    </row>
    <row r="61" spans="1:25" s="78" customFormat="1" ht="15" customHeight="1" x14ac:dyDescent="0.35">
      <c r="A61" s="242"/>
      <c r="B61" s="232"/>
      <c r="C61" s="316"/>
      <c r="D61" s="204">
        <f t="shared" ref="D61:D67" si="18">IF((C61&gt;15385),15385,C61)</f>
        <v>0</v>
      </c>
      <c r="E61" s="241"/>
      <c r="F61" s="198"/>
      <c r="G61" s="198"/>
      <c r="H61" s="198"/>
      <c r="I61" s="198"/>
      <c r="J61" s="198"/>
      <c r="K61" s="198"/>
      <c r="L61" s="198"/>
      <c r="M61" s="198"/>
      <c r="N61" s="198"/>
      <c r="O61" s="198"/>
      <c r="P61" s="82"/>
    </row>
    <row r="62" spans="1:25" s="78" customFormat="1" ht="15" customHeight="1" x14ac:dyDescent="0.35">
      <c r="A62" s="242"/>
      <c r="B62" s="232"/>
      <c r="C62" s="316"/>
      <c r="D62" s="204">
        <f t="shared" si="18"/>
        <v>0</v>
      </c>
      <c r="E62" s="241"/>
      <c r="F62" s="198"/>
      <c r="G62" s="198"/>
      <c r="H62" s="198"/>
      <c r="I62" s="198"/>
      <c r="J62" s="198"/>
      <c r="K62" s="198"/>
      <c r="L62" s="198"/>
      <c r="M62" s="198"/>
      <c r="N62" s="198"/>
      <c r="O62" s="198"/>
      <c r="P62" s="82"/>
    </row>
    <row r="63" spans="1:25" s="78" customFormat="1" ht="15" customHeight="1" x14ac:dyDescent="0.35">
      <c r="A63" s="242"/>
      <c r="B63" s="232"/>
      <c r="C63" s="335"/>
      <c r="D63" s="204">
        <f t="shared" si="18"/>
        <v>0</v>
      </c>
      <c r="E63" s="241"/>
      <c r="F63" s="198"/>
      <c r="G63" s="198"/>
      <c r="H63" s="198"/>
      <c r="I63" s="198"/>
      <c r="J63" s="198"/>
      <c r="K63" s="198"/>
      <c r="L63" s="198"/>
      <c r="M63" s="198"/>
      <c r="N63" s="198"/>
      <c r="O63" s="198"/>
      <c r="P63" s="82"/>
    </row>
    <row r="64" spans="1:25" s="78" customFormat="1" ht="15" customHeight="1" x14ac:dyDescent="0.35">
      <c r="A64" s="242"/>
      <c r="B64" s="232"/>
      <c r="C64" s="316"/>
      <c r="D64" s="204">
        <f t="shared" si="18"/>
        <v>0</v>
      </c>
      <c r="E64" s="241"/>
      <c r="F64" s="198"/>
      <c r="G64" s="198"/>
      <c r="H64" s="198"/>
      <c r="I64" s="198"/>
      <c r="J64" s="198"/>
      <c r="K64" s="198"/>
      <c r="L64" s="198"/>
      <c r="M64" s="198"/>
      <c r="N64" s="198"/>
      <c r="O64" s="198"/>
      <c r="P64" s="82"/>
    </row>
    <row r="65" spans="1:16" s="78" customFormat="1" ht="15.75" customHeight="1" x14ac:dyDescent="0.35">
      <c r="A65" s="243"/>
      <c r="B65" s="233"/>
      <c r="C65" s="336"/>
      <c r="D65" s="204">
        <f t="shared" si="18"/>
        <v>0</v>
      </c>
      <c r="E65" s="85"/>
      <c r="F65" s="82"/>
      <c r="G65" s="82"/>
      <c r="H65" s="82"/>
      <c r="I65" s="82"/>
      <c r="J65" s="82"/>
      <c r="K65" s="82"/>
      <c r="L65" s="82"/>
      <c r="M65" s="82"/>
      <c r="N65" s="82"/>
      <c r="O65" s="82"/>
      <c r="P65" s="82"/>
    </row>
    <row r="66" spans="1:16" s="78" customFormat="1" ht="15.75" customHeight="1" x14ac:dyDescent="0.35">
      <c r="A66" s="244"/>
      <c r="B66" s="218"/>
      <c r="C66" s="336"/>
      <c r="D66" s="204">
        <f t="shared" si="18"/>
        <v>0</v>
      </c>
      <c r="E66" s="85"/>
      <c r="F66" s="82"/>
      <c r="G66" s="82"/>
      <c r="H66" s="82"/>
      <c r="I66" s="82"/>
      <c r="J66" s="82"/>
      <c r="K66" s="82"/>
      <c r="L66" s="82"/>
      <c r="M66" s="82"/>
      <c r="N66" s="82"/>
      <c r="O66" s="82"/>
      <c r="P66" s="82"/>
    </row>
    <row r="67" spans="1:16" s="78" customFormat="1" ht="15.75" customHeight="1" x14ac:dyDescent="0.35">
      <c r="A67" s="218"/>
      <c r="B67" s="218"/>
      <c r="C67" s="336"/>
      <c r="D67" s="204">
        <f t="shared" si="18"/>
        <v>0</v>
      </c>
      <c r="E67" s="85"/>
      <c r="F67" s="82"/>
      <c r="G67" s="82"/>
      <c r="H67" s="82"/>
      <c r="I67" s="82"/>
      <c r="J67" s="82"/>
      <c r="K67" s="82"/>
      <c r="L67" s="82"/>
      <c r="M67" s="82"/>
      <c r="N67" s="82"/>
      <c r="O67" s="82"/>
      <c r="P67" s="82"/>
    </row>
    <row r="68" spans="1:16" s="78" customFormat="1" ht="15.75" customHeight="1" x14ac:dyDescent="0.35">
      <c r="A68" s="82"/>
      <c r="B68" s="82"/>
      <c r="C68" s="404"/>
      <c r="D68" s="204"/>
      <c r="E68" s="85"/>
      <c r="F68" s="82"/>
      <c r="G68" s="82"/>
      <c r="H68" s="82"/>
      <c r="I68" s="82"/>
      <c r="J68" s="82"/>
      <c r="K68" s="82"/>
      <c r="L68" s="82"/>
      <c r="M68" s="82"/>
      <c r="N68" s="82"/>
      <c r="O68" s="82"/>
      <c r="P68" s="82"/>
    </row>
    <row r="69" spans="1:16" s="78" customFormat="1" ht="15.75" customHeight="1" thickBot="1" x14ac:dyDescent="0.4">
      <c r="A69" s="4"/>
      <c r="B69" s="82"/>
      <c r="C69" s="339">
        <f>SUM(C61:C68)</f>
        <v>0</v>
      </c>
      <c r="D69" s="339">
        <f>SUM(D61:D68)</f>
        <v>0</v>
      </c>
      <c r="E69" s="246"/>
      <c r="G69" s="195"/>
      <c r="H69" s="195"/>
      <c r="I69" s="195"/>
    </row>
    <row r="70" spans="1:16" s="78" customFormat="1" ht="32.25" customHeight="1" thickTop="1" x14ac:dyDescent="0.35">
      <c r="A70" s="508" t="s">
        <v>267</v>
      </c>
      <c r="B70" s="508"/>
      <c r="C70" s="82"/>
      <c r="D70" s="231" t="s">
        <v>128</v>
      </c>
      <c r="E70" s="246"/>
      <c r="G70" s="195"/>
      <c r="H70" s="195"/>
      <c r="I70" s="195"/>
    </row>
    <row r="71" spans="1:16" s="78" customFormat="1" ht="15.75" customHeight="1" thickBot="1" x14ac:dyDescent="0.4">
      <c r="A71" s="509"/>
      <c r="B71" s="509"/>
      <c r="C71" s="247"/>
      <c r="D71" s="247"/>
      <c r="E71" s="248"/>
      <c r="G71" s="192"/>
      <c r="H71" s="193"/>
      <c r="I71" s="194"/>
      <c r="J71" s="194"/>
      <c r="K71" s="194"/>
      <c r="M71" s="195"/>
      <c r="N71" s="195"/>
      <c r="O71" s="195"/>
    </row>
    <row r="72" spans="1:16" s="78" customFormat="1" ht="15.75" customHeight="1" thickBot="1" x14ac:dyDescent="0.4">
      <c r="A72" s="82"/>
      <c r="B72" s="82"/>
      <c r="C72" s="82"/>
      <c r="D72" s="82"/>
      <c r="E72" s="82"/>
      <c r="F72" s="82"/>
      <c r="I72" s="193"/>
      <c r="J72" s="194"/>
      <c r="K72" s="194"/>
      <c r="L72" s="194"/>
      <c r="N72" s="195"/>
      <c r="O72" s="195"/>
      <c r="P72" s="195"/>
    </row>
    <row r="73" spans="1:16" s="78" customFormat="1" ht="15.75" customHeight="1" x14ac:dyDescent="0.35">
      <c r="A73" s="252" t="s">
        <v>117</v>
      </c>
      <c r="B73" s="253"/>
      <c r="C73" s="254"/>
      <c r="D73" s="254"/>
      <c r="E73" s="254"/>
      <c r="F73" s="255"/>
      <c r="H73" s="193"/>
      <c r="I73" s="194"/>
      <c r="J73" s="194"/>
      <c r="K73" s="194"/>
      <c r="M73" s="195"/>
      <c r="N73" s="195"/>
      <c r="O73" s="195"/>
    </row>
    <row r="74" spans="1:16" s="78" customFormat="1" ht="15.75" customHeight="1" x14ac:dyDescent="0.35">
      <c r="A74" s="81" t="s">
        <v>129</v>
      </c>
      <c r="B74" s="82"/>
      <c r="C74" s="82"/>
      <c r="D74" s="82"/>
      <c r="E74" s="82"/>
      <c r="F74" s="85"/>
      <c r="H74" s="193"/>
      <c r="I74" s="194"/>
      <c r="J74" s="194"/>
      <c r="K74" s="194"/>
      <c r="M74" s="195"/>
      <c r="N74" s="195"/>
      <c r="O74" s="195"/>
    </row>
    <row r="75" spans="1:16" s="78" customFormat="1" ht="15.75" customHeight="1" thickBot="1" x14ac:dyDescent="0.4">
      <c r="A75" s="81" t="s">
        <v>130</v>
      </c>
      <c r="B75" s="82"/>
      <c r="C75" s="82"/>
      <c r="D75" s="82"/>
      <c r="E75" s="82"/>
      <c r="F75" s="85"/>
      <c r="H75" s="193"/>
      <c r="I75" s="194"/>
      <c r="J75" s="194"/>
      <c r="K75" s="194"/>
      <c r="M75" s="195"/>
      <c r="N75" s="195"/>
      <c r="O75" s="195"/>
    </row>
    <row r="76" spans="1:16" s="78" customFormat="1" ht="58.5" customHeight="1" thickBot="1" x14ac:dyDescent="0.4">
      <c r="A76" s="81"/>
      <c r="B76" s="82"/>
      <c r="C76" s="502" t="s">
        <v>112</v>
      </c>
      <c r="D76" s="503"/>
      <c r="E76" s="522" t="s">
        <v>136</v>
      </c>
      <c r="F76" s="523"/>
      <c r="H76" s="193"/>
      <c r="I76" s="194"/>
      <c r="J76" s="194"/>
      <c r="K76" s="194"/>
      <c r="M76" s="195"/>
      <c r="N76" s="195"/>
      <c r="O76" s="195"/>
    </row>
    <row r="77" spans="1:16" s="78" customFormat="1" ht="58.5" customHeight="1" x14ac:dyDescent="0.35">
      <c r="A77" s="240" t="s">
        <v>19</v>
      </c>
      <c r="B77" s="220" t="s">
        <v>111</v>
      </c>
      <c r="C77" s="221" t="s">
        <v>113</v>
      </c>
      <c r="D77" s="222" t="s">
        <v>135</v>
      </c>
      <c r="E77" s="271" t="s">
        <v>201</v>
      </c>
      <c r="F77" s="270" t="s">
        <v>202</v>
      </c>
      <c r="H77" s="193"/>
      <c r="I77" s="194"/>
      <c r="J77" s="194"/>
      <c r="K77" s="194"/>
      <c r="M77" s="195"/>
      <c r="N77" s="195"/>
      <c r="O77" s="195"/>
    </row>
    <row r="78" spans="1:16" s="78" customFormat="1" ht="15.75" customHeight="1" x14ac:dyDescent="0.35">
      <c r="A78" s="242"/>
      <c r="B78" s="232"/>
      <c r="C78" s="316"/>
      <c r="D78" s="204">
        <f t="shared" ref="D78:D82" si="19">IF((C78&gt;15385),15385,C78)</f>
        <v>0</v>
      </c>
      <c r="E78" s="316"/>
      <c r="F78" s="334">
        <f>IF(MIN(D78,E78)&gt;=15385,15385,((MIN(D78,E78))))</f>
        <v>0</v>
      </c>
      <c r="G78" s="128"/>
      <c r="H78" s="309"/>
      <c r="I78" s="310"/>
      <c r="J78" s="194"/>
      <c r="K78" s="194"/>
      <c r="M78" s="195"/>
      <c r="N78" s="195"/>
      <c r="O78" s="195"/>
    </row>
    <row r="79" spans="1:16" s="78" customFormat="1" ht="15.75" customHeight="1" x14ac:dyDescent="0.35">
      <c r="A79" s="242"/>
      <c r="B79" s="232"/>
      <c r="C79" s="316"/>
      <c r="D79" s="204">
        <f t="shared" si="19"/>
        <v>0</v>
      </c>
      <c r="E79" s="316"/>
      <c r="F79" s="334">
        <f t="shared" ref="F79:F81" si="20">IF(MIN(D79,E79)&gt;=15385,15385,((MIN(D79,E79))))</f>
        <v>0</v>
      </c>
      <c r="H79" s="193"/>
      <c r="I79" s="194"/>
      <c r="J79" s="194"/>
      <c r="K79" s="194"/>
      <c r="M79" s="195"/>
      <c r="N79" s="195"/>
      <c r="O79" s="195"/>
    </row>
    <row r="80" spans="1:16" s="78" customFormat="1" ht="15.75" customHeight="1" x14ac:dyDescent="0.35">
      <c r="A80" s="242"/>
      <c r="B80" s="232"/>
      <c r="C80" s="335"/>
      <c r="D80" s="204">
        <f t="shared" si="19"/>
        <v>0</v>
      </c>
      <c r="E80" s="316"/>
      <c r="F80" s="334">
        <f t="shared" si="20"/>
        <v>0</v>
      </c>
      <c r="I80" s="194"/>
      <c r="J80" s="194"/>
      <c r="K80" s="194"/>
      <c r="M80" s="195"/>
      <c r="N80" s="195"/>
      <c r="O80" s="195"/>
    </row>
    <row r="81" spans="1:23" s="78" customFormat="1" ht="15.75" customHeight="1" x14ac:dyDescent="0.35">
      <c r="A81" s="242"/>
      <c r="B81" s="232"/>
      <c r="C81" s="316"/>
      <c r="D81" s="204">
        <f t="shared" si="19"/>
        <v>0</v>
      </c>
      <c r="E81" s="316"/>
      <c r="F81" s="334">
        <f t="shared" si="20"/>
        <v>0</v>
      </c>
      <c r="H81" s="193"/>
      <c r="I81" s="194"/>
      <c r="J81" s="194"/>
      <c r="K81" s="194"/>
      <c r="M81" s="195"/>
      <c r="N81" s="195"/>
      <c r="O81" s="195"/>
    </row>
    <row r="82" spans="1:23" s="78" customFormat="1" ht="15.75" customHeight="1" x14ac:dyDescent="0.35">
      <c r="A82" s="244"/>
      <c r="B82" s="218"/>
      <c r="C82" s="336"/>
      <c r="D82" s="204">
        <f t="shared" si="19"/>
        <v>0</v>
      </c>
      <c r="E82" s="317"/>
      <c r="F82" s="334">
        <f>IF(MIN(D82,E82)&gt;=15385,15385,((MIN(D82,E82))))</f>
        <v>0</v>
      </c>
      <c r="H82" s="193"/>
      <c r="I82" s="194"/>
      <c r="J82" s="194"/>
      <c r="K82" s="194"/>
      <c r="M82" s="195"/>
      <c r="N82" s="195"/>
      <c r="O82" s="195"/>
    </row>
    <row r="83" spans="1:23" s="78" customFormat="1" ht="15.75" customHeight="1" x14ac:dyDescent="0.35">
      <c r="A83" s="81"/>
      <c r="B83" s="82"/>
      <c r="C83" s="404"/>
      <c r="D83" s="204"/>
      <c r="E83" s="405"/>
      <c r="F83" s="334"/>
      <c r="H83" s="193"/>
      <c r="I83" s="194"/>
      <c r="J83" s="194"/>
      <c r="K83" s="194"/>
      <c r="M83" s="195"/>
      <c r="N83" s="195"/>
      <c r="O83" s="195"/>
    </row>
    <row r="84" spans="1:23" s="78" customFormat="1" ht="15.75" customHeight="1" thickBot="1" x14ac:dyDescent="0.4">
      <c r="A84" s="344"/>
      <c r="B84" s="82"/>
      <c r="C84" s="337">
        <f>SUM(C78:C83)</f>
        <v>0</v>
      </c>
      <c r="D84" s="337">
        <f>SUM(D78:D83)</f>
        <v>0</v>
      </c>
      <c r="E84" s="337">
        <f>SUM(E78:E83)</f>
        <v>0</v>
      </c>
      <c r="F84" s="338">
        <f>SUM(F78:F83)</f>
        <v>0</v>
      </c>
      <c r="H84" s="193"/>
      <c r="I84" s="194"/>
      <c r="J84" s="194"/>
      <c r="K84" s="194"/>
      <c r="M84" s="195"/>
      <c r="N84" s="195"/>
      <c r="O84" s="195"/>
    </row>
    <row r="85" spans="1:23" s="78" customFormat="1" ht="29.9" customHeight="1" thickTop="1" x14ac:dyDescent="0.35">
      <c r="A85" s="510" t="s">
        <v>267</v>
      </c>
      <c r="B85" s="511"/>
      <c r="C85" s="245"/>
      <c r="D85" s="82"/>
      <c r="E85" s="346"/>
      <c r="F85" s="269" t="s">
        <v>131</v>
      </c>
      <c r="H85" s="193"/>
      <c r="I85" s="194"/>
      <c r="J85" s="194"/>
      <c r="K85" s="194"/>
      <c r="M85" s="195"/>
      <c r="N85" s="195"/>
      <c r="O85" s="195"/>
    </row>
    <row r="86" spans="1:23" s="78" customFormat="1" ht="15.75" customHeight="1" thickBot="1" x14ac:dyDescent="0.4">
      <c r="A86" s="512"/>
      <c r="B86" s="509"/>
      <c r="C86" s="256"/>
      <c r="D86" s="257"/>
      <c r="E86" s="258"/>
      <c r="F86" s="248"/>
      <c r="H86" s="193"/>
      <c r="I86" s="194"/>
      <c r="J86" s="194"/>
      <c r="K86" s="194"/>
      <c r="M86" s="195"/>
      <c r="N86" s="195"/>
      <c r="O86" s="195"/>
    </row>
    <row r="87" spans="1:23" s="78" customFormat="1" ht="15.75" customHeight="1" thickBot="1" x14ac:dyDescent="0.4">
      <c r="C87" s="245"/>
      <c r="D87" s="204"/>
      <c r="E87" s="234"/>
      <c r="H87" s="193"/>
      <c r="I87" s="194"/>
      <c r="J87" s="194"/>
      <c r="K87" s="194"/>
      <c r="M87" s="195"/>
      <c r="N87" s="195"/>
      <c r="O87" s="195"/>
    </row>
    <row r="88" spans="1:23" s="78" customFormat="1" ht="9" customHeight="1" x14ac:dyDescent="0.35">
      <c r="A88" s="249"/>
      <c r="B88" s="250"/>
      <c r="C88" s="260"/>
      <c r="D88" s="261"/>
      <c r="E88" s="262"/>
      <c r="F88" s="250"/>
      <c r="G88" s="250"/>
      <c r="H88" s="251"/>
      <c r="Q88" s="194"/>
      <c r="R88" s="194"/>
      <c r="S88" s="194"/>
      <c r="T88" s="194"/>
      <c r="U88" s="194"/>
      <c r="V88" s="194"/>
      <c r="W88" s="194"/>
    </row>
    <row r="89" spans="1:23" ht="31.5" customHeight="1" x14ac:dyDescent="0.35">
      <c r="A89" s="504" t="s">
        <v>114</v>
      </c>
      <c r="B89" s="505"/>
      <c r="C89" s="505"/>
      <c r="D89" s="505"/>
      <c r="E89" s="505"/>
      <c r="F89" s="505"/>
      <c r="G89" s="505"/>
      <c r="H89" s="506"/>
      <c r="Q89" s="43"/>
      <c r="R89" s="43"/>
      <c r="S89" s="43"/>
      <c r="T89" s="43"/>
      <c r="U89" s="43"/>
      <c r="V89" s="43"/>
      <c r="W89" s="43"/>
    </row>
    <row r="90" spans="1:23" ht="44.25" customHeight="1" x14ac:dyDescent="0.35">
      <c r="A90" s="483" t="s">
        <v>47</v>
      </c>
      <c r="B90" s="484"/>
      <c r="C90" s="484"/>
      <c r="D90" s="484"/>
      <c r="E90" s="484"/>
      <c r="F90" s="484"/>
      <c r="G90" s="484"/>
      <c r="H90" s="507"/>
      <c r="Q90" s="43"/>
      <c r="R90" s="43"/>
      <c r="S90" s="43"/>
      <c r="T90" s="43"/>
      <c r="U90" s="43"/>
      <c r="V90" s="43"/>
      <c r="W90" s="43"/>
    </row>
    <row r="91" spans="1:23" x14ac:dyDescent="0.35">
      <c r="A91" s="196" t="s">
        <v>118</v>
      </c>
      <c r="B91" s="141"/>
      <c r="C91" s="82"/>
      <c r="D91" s="259"/>
      <c r="E91" s="259"/>
      <c r="F91" s="141"/>
      <c r="G91" s="141"/>
      <c r="H91" s="142"/>
      <c r="Q91" s="43"/>
      <c r="R91" s="43"/>
      <c r="S91" s="43"/>
      <c r="T91" s="43"/>
      <c r="U91" s="43"/>
      <c r="V91" s="43"/>
      <c r="W91" s="43"/>
    </row>
    <row r="92" spans="1:23" x14ac:dyDescent="0.35">
      <c r="A92" s="184" t="s">
        <v>108</v>
      </c>
      <c r="B92" s="185"/>
      <c r="C92" s="185"/>
      <c r="D92" s="185"/>
      <c r="E92" s="185"/>
      <c r="F92" s="185"/>
      <c r="G92" s="185"/>
      <c r="H92" s="142"/>
      <c r="Q92" s="43"/>
      <c r="R92" s="43"/>
      <c r="S92" s="43"/>
      <c r="T92" s="43"/>
      <c r="U92" s="43"/>
      <c r="V92" s="43"/>
      <c r="W92" s="43"/>
    </row>
    <row r="93" spans="1:23" x14ac:dyDescent="0.35">
      <c r="A93" s="186" t="s">
        <v>51</v>
      </c>
      <c r="B93" s="187"/>
      <c r="C93" s="187"/>
      <c r="D93" s="187"/>
      <c r="E93" s="187"/>
      <c r="F93" s="187"/>
      <c r="G93" s="187"/>
      <c r="H93" s="131"/>
      <c r="Q93" s="43"/>
      <c r="R93" s="43"/>
      <c r="S93" s="43"/>
      <c r="T93" s="43"/>
      <c r="U93" s="43"/>
      <c r="V93" s="43"/>
      <c r="W93" s="43"/>
    </row>
    <row r="94" spans="1:23" x14ac:dyDescent="0.35">
      <c r="A94" s="186" t="s">
        <v>109</v>
      </c>
      <c r="B94" s="187"/>
      <c r="C94" s="187"/>
      <c r="D94" s="187"/>
      <c r="E94" s="187"/>
      <c r="F94" s="187"/>
      <c r="G94" s="187"/>
      <c r="H94" s="131"/>
      <c r="Q94" s="43"/>
      <c r="R94" s="43"/>
      <c r="S94" s="43"/>
      <c r="T94" s="43"/>
      <c r="U94" s="43"/>
      <c r="V94" s="43"/>
      <c r="W94" s="43"/>
    </row>
    <row r="95" spans="1:23" ht="36.75" customHeight="1" x14ac:dyDescent="0.35">
      <c r="A95" s="504" t="s">
        <v>110</v>
      </c>
      <c r="B95" s="505"/>
      <c r="C95" s="505"/>
      <c r="D95" s="505"/>
      <c r="E95" s="505"/>
      <c r="F95" s="505"/>
      <c r="G95" s="505"/>
      <c r="H95" s="506"/>
      <c r="J95" s="190"/>
      <c r="K95" s="190"/>
      <c r="Q95" s="43"/>
      <c r="R95" s="43"/>
      <c r="S95" s="43"/>
      <c r="T95" s="43"/>
      <c r="U95" s="43"/>
      <c r="V95" s="43"/>
      <c r="W95" s="43"/>
    </row>
    <row r="96" spans="1:23" x14ac:dyDescent="0.35">
      <c r="A96" s="186" t="s">
        <v>52</v>
      </c>
      <c r="B96" s="187"/>
      <c r="C96" s="187"/>
      <c r="D96" s="187"/>
      <c r="E96" s="187"/>
      <c r="F96" s="187"/>
      <c r="G96" s="187"/>
      <c r="H96" s="131"/>
      <c r="Q96" s="43"/>
      <c r="R96" s="43"/>
      <c r="S96" s="43"/>
      <c r="T96" s="43"/>
      <c r="U96" s="43"/>
      <c r="V96" s="43"/>
      <c r="W96" s="43"/>
    </row>
    <row r="97" spans="1:23" ht="10.9" customHeight="1" thickBot="1" x14ac:dyDescent="0.4">
      <c r="A97" s="99"/>
      <c r="B97" s="100"/>
      <c r="C97" s="100"/>
      <c r="D97" s="100"/>
      <c r="E97" s="100"/>
      <c r="F97" s="100"/>
      <c r="G97" s="100"/>
      <c r="H97" s="101"/>
      <c r="M97" s="54"/>
      <c r="O97" s="54"/>
      <c r="R97" s="43"/>
      <c r="S97" s="43"/>
      <c r="T97" s="43"/>
      <c r="U97" s="43"/>
      <c r="V97" s="43"/>
    </row>
    <row r="98" spans="1:23" ht="10.9" customHeight="1" thickBot="1" x14ac:dyDescent="0.4">
      <c r="A98" s="39"/>
      <c r="B98" s="39"/>
      <c r="C98" s="39"/>
      <c r="D98" s="39"/>
      <c r="E98" s="39"/>
      <c r="F98" s="39"/>
      <c r="G98" s="39"/>
      <c r="H98" s="39"/>
      <c r="M98" s="54"/>
      <c r="O98" s="54"/>
      <c r="R98" s="43"/>
      <c r="S98" s="43"/>
      <c r="T98" s="43"/>
      <c r="U98" s="43"/>
      <c r="V98" s="43"/>
    </row>
    <row r="99" spans="1:23" ht="15" customHeight="1" x14ac:dyDescent="0.35">
      <c r="A99" s="524" t="s">
        <v>115</v>
      </c>
      <c r="B99" s="525"/>
      <c r="C99" s="525"/>
      <c r="D99" s="525"/>
      <c r="E99" s="525"/>
      <c r="F99" s="525"/>
      <c r="G99" s="525"/>
      <c r="H99" s="526"/>
      <c r="M99" s="54"/>
      <c r="N99" s="54"/>
      <c r="O99" s="54"/>
      <c r="R99" s="43"/>
      <c r="S99" s="43"/>
      <c r="T99" s="43"/>
      <c r="U99" s="43"/>
      <c r="V99" s="43"/>
      <c r="W99" s="70"/>
    </row>
    <row r="100" spans="1:23" ht="15" thickBot="1" x14ac:dyDescent="0.4">
      <c r="A100" s="527"/>
      <c r="B100" s="528"/>
      <c r="C100" s="528"/>
      <c r="D100" s="528"/>
      <c r="E100" s="528"/>
      <c r="F100" s="528"/>
      <c r="G100" s="528"/>
      <c r="H100" s="529"/>
      <c r="M100" s="54"/>
      <c r="N100" s="54"/>
      <c r="O100" s="54"/>
      <c r="R100" s="43"/>
      <c r="S100" s="43"/>
      <c r="T100" s="43"/>
      <c r="U100" s="43"/>
      <c r="V100" s="43"/>
      <c r="W100" s="70"/>
    </row>
    <row r="101" spans="1:23" ht="10.9" customHeight="1" thickBot="1" x14ac:dyDescent="0.4">
      <c r="A101" s="39"/>
      <c r="B101" s="39"/>
      <c r="C101" s="39"/>
      <c r="D101" s="39"/>
      <c r="E101" s="39"/>
      <c r="F101" s="39"/>
      <c r="G101" s="39"/>
      <c r="H101" s="39"/>
      <c r="M101" s="54"/>
      <c r="O101" s="54"/>
      <c r="R101" s="43"/>
      <c r="S101" s="43"/>
      <c r="T101" s="43"/>
      <c r="U101" s="43"/>
      <c r="V101" s="43"/>
    </row>
    <row r="102" spans="1:23" ht="16.5" customHeight="1" x14ac:dyDescent="0.35">
      <c r="A102" s="479" t="s">
        <v>132</v>
      </c>
      <c r="B102" s="480"/>
      <c r="C102" s="480"/>
      <c r="D102" s="480"/>
      <c r="E102" s="480"/>
      <c r="F102" s="480"/>
      <c r="G102" s="480"/>
      <c r="H102" s="481"/>
      <c r="M102" s="54"/>
      <c r="O102" s="54"/>
      <c r="R102" s="43"/>
      <c r="S102" s="43"/>
      <c r="T102" s="43"/>
      <c r="U102" s="43"/>
      <c r="V102" s="43"/>
    </row>
    <row r="103" spans="1:23" ht="18" customHeight="1" thickBot="1" x14ac:dyDescent="0.4">
      <c r="A103" s="468"/>
      <c r="B103" s="469"/>
      <c r="C103" s="469"/>
      <c r="D103" s="469"/>
      <c r="E103" s="469"/>
      <c r="F103" s="469"/>
      <c r="G103" s="469"/>
      <c r="H103" s="482"/>
      <c r="M103" s="54"/>
      <c r="O103" s="54"/>
      <c r="R103" s="43"/>
      <c r="S103" s="43"/>
      <c r="T103" s="43"/>
      <c r="U103" s="43"/>
      <c r="V103" s="43"/>
    </row>
    <row r="104" spans="1:23" ht="10.9" customHeight="1" thickBot="1" x14ac:dyDescent="0.4">
      <c r="A104" s="39"/>
      <c r="B104" s="39"/>
      <c r="C104" s="39"/>
      <c r="D104" s="39"/>
      <c r="E104" s="39"/>
      <c r="F104" s="39"/>
      <c r="G104" s="39"/>
      <c r="H104" s="39"/>
      <c r="M104" s="54"/>
      <c r="O104" s="54"/>
      <c r="R104" s="43"/>
      <c r="S104" s="43"/>
      <c r="T104" s="43"/>
      <c r="U104" s="43"/>
      <c r="V104" s="43"/>
    </row>
    <row r="105" spans="1:23" ht="30.75" customHeight="1" x14ac:dyDescent="0.35">
      <c r="A105" s="479" t="s">
        <v>124</v>
      </c>
      <c r="B105" s="480"/>
      <c r="C105" s="480"/>
      <c r="D105" s="480"/>
      <c r="E105" s="480"/>
      <c r="F105" s="480"/>
      <c r="G105" s="480"/>
      <c r="H105" s="481"/>
      <c r="M105" s="54"/>
      <c r="O105" s="54"/>
      <c r="R105" s="43"/>
      <c r="S105" s="43"/>
      <c r="T105" s="43"/>
      <c r="U105" s="43"/>
      <c r="V105" s="43"/>
    </row>
    <row r="106" spans="1:23" ht="15" customHeight="1" thickBot="1" x14ac:dyDescent="0.4">
      <c r="A106" s="468"/>
      <c r="B106" s="469"/>
      <c r="C106" s="469"/>
      <c r="D106" s="469"/>
      <c r="E106" s="469"/>
      <c r="F106" s="469"/>
      <c r="G106" s="469"/>
      <c r="H106" s="482"/>
      <c r="M106" s="54"/>
      <c r="O106" s="54"/>
      <c r="R106" s="43"/>
      <c r="S106" s="43"/>
      <c r="T106" s="43"/>
      <c r="U106" s="43"/>
      <c r="V106" s="43"/>
    </row>
    <row r="107" spans="1:23" ht="15" thickBot="1" x14ac:dyDescent="0.4">
      <c r="A107" s="18"/>
      <c r="B107" s="18"/>
      <c r="C107" s="18"/>
      <c r="D107" s="18"/>
      <c r="E107" s="18"/>
      <c r="F107" s="18"/>
      <c r="G107" s="18"/>
      <c r="H107" s="69"/>
      <c r="M107" s="54"/>
      <c r="N107" s="54"/>
      <c r="O107" s="54"/>
      <c r="R107" s="43"/>
      <c r="S107" s="43"/>
      <c r="T107" s="43"/>
      <c r="U107" s="43"/>
      <c r="V107" s="43"/>
      <c r="W107" s="70"/>
    </row>
    <row r="108" spans="1:23" ht="20.149999999999999" customHeight="1" x14ac:dyDescent="0.35">
      <c r="A108" s="513" t="s">
        <v>262</v>
      </c>
      <c r="B108" s="514"/>
      <c r="C108" s="514"/>
      <c r="D108" s="514"/>
      <c r="E108" s="514"/>
      <c r="F108" s="514"/>
      <c r="G108" s="514"/>
      <c r="H108" s="515"/>
      <c r="V108" s="31"/>
      <c r="W108" s="31"/>
    </row>
    <row r="109" spans="1:23" ht="20.149999999999999" customHeight="1" x14ac:dyDescent="0.35">
      <c r="A109" s="516"/>
      <c r="B109" s="517"/>
      <c r="C109" s="517"/>
      <c r="D109" s="517"/>
      <c r="E109" s="517"/>
      <c r="F109" s="517"/>
      <c r="G109" s="517"/>
      <c r="H109" s="518"/>
      <c r="V109" s="31"/>
      <c r="W109" s="31"/>
    </row>
    <row r="110" spans="1:23" ht="9" customHeight="1" thickBot="1" x14ac:dyDescent="0.4">
      <c r="A110" s="519"/>
      <c r="B110" s="520"/>
      <c r="C110" s="520"/>
      <c r="D110" s="520"/>
      <c r="E110" s="520"/>
      <c r="F110" s="520"/>
      <c r="G110" s="520"/>
      <c r="H110" s="521"/>
    </row>
    <row r="111" spans="1:23" ht="15" thickBot="1" x14ac:dyDescent="0.4">
      <c r="O111" s="78"/>
      <c r="P111" s="78"/>
    </row>
    <row r="112" spans="1:23" ht="15" thickBot="1" x14ac:dyDescent="0.4">
      <c r="A112" s="533" t="s">
        <v>263</v>
      </c>
      <c r="B112" s="534"/>
      <c r="C112" s="534"/>
      <c r="D112" s="534"/>
      <c r="E112" s="534"/>
      <c r="F112" s="534"/>
      <c r="G112" s="534"/>
      <c r="H112" s="535"/>
      <c r="O112" s="78"/>
      <c r="P112" s="78"/>
    </row>
    <row r="113" spans="1:21" ht="15" thickBot="1" x14ac:dyDescent="0.4">
      <c r="O113" s="78"/>
      <c r="P113" s="78"/>
    </row>
    <row r="114" spans="1:21" ht="14.25" customHeight="1" x14ac:dyDescent="0.35">
      <c r="A114" s="472" t="s">
        <v>264</v>
      </c>
      <c r="B114" s="473"/>
      <c r="C114" s="473"/>
      <c r="D114" s="473"/>
      <c r="E114" s="473"/>
      <c r="F114" s="473"/>
      <c r="G114" s="473"/>
      <c r="H114" s="474"/>
      <c r="O114" s="78"/>
      <c r="P114" s="78"/>
    </row>
    <row r="115" spans="1:21" ht="15" thickBot="1" x14ac:dyDescent="0.4">
      <c r="A115" s="475"/>
      <c r="B115" s="476"/>
      <c r="C115" s="476"/>
      <c r="D115" s="476"/>
      <c r="E115" s="476"/>
      <c r="F115" s="476"/>
      <c r="G115" s="476"/>
      <c r="H115" s="477"/>
      <c r="O115" s="78"/>
      <c r="P115" s="78"/>
    </row>
    <row r="116" spans="1:21" ht="15" thickBot="1" x14ac:dyDescent="0.4">
      <c r="O116" s="78"/>
      <c r="P116" s="78"/>
    </row>
    <row r="117" spans="1:21" ht="28.25" customHeight="1" thickBot="1" x14ac:dyDescent="0.4">
      <c r="A117" s="533" t="s">
        <v>265</v>
      </c>
      <c r="B117" s="534"/>
      <c r="C117" s="534"/>
      <c r="D117" s="534"/>
      <c r="E117" s="534"/>
      <c r="F117" s="534"/>
      <c r="G117" s="534"/>
      <c r="H117" s="535"/>
      <c r="O117" s="78"/>
      <c r="P117" s="78"/>
    </row>
    <row r="118" spans="1:21" ht="15" thickBot="1" x14ac:dyDescent="0.4">
      <c r="O118" s="78"/>
      <c r="P118" s="78"/>
    </row>
    <row r="119" spans="1:21" s="18" customFormat="1" ht="54" customHeight="1" thickBot="1" x14ac:dyDescent="0.4">
      <c r="A119" s="530" t="s">
        <v>216</v>
      </c>
      <c r="B119" s="531"/>
      <c r="C119" s="531"/>
      <c r="D119" s="531"/>
      <c r="E119" s="531"/>
      <c r="F119" s="531"/>
      <c r="G119" s="531"/>
      <c r="H119" s="532"/>
      <c r="I119" s="177"/>
      <c r="J119" s="177"/>
      <c r="K119" s="177"/>
      <c r="L119" s="177"/>
      <c r="M119" s="177"/>
      <c r="N119" s="177"/>
      <c r="P119" s="41"/>
    </row>
    <row r="120" spans="1:21" ht="15" thickBot="1" x14ac:dyDescent="0.4">
      <c r="O120" s="78"/>
      <c r="P120" s="78"/>
    </row>
    <row r="121" spans="1:21" s="2" customFormat="1" ht="24.75" customHeight="1" x14ac:dyDescent="0.5">
      <c r="A121" s="461" t="s">
        <v>83</v>
      </c>
      <c r="B121" s="462"/>
      <c r="C121" s="462"/>
      <c r="D121" s="462"/>
      <c r="E121" s="462"/>
      <c r="F121" s="462"/>
      <c r="G121" s="462"/>
      <c r="H121" s="171"/>
      <c r="I121" s="84"/>
      <c r="J121" s="61"/>
      <c r="K121" s="61"/>
      <c r="L121" s="61"/>
      <c r="M121" s="61"/>
      <c r="N121" s="63"/>
      <c r="O121" s="61"/>
      <c r="P121" s="59"/>
      <c r="Q121" s="61"/>
      <c r="R121" s="61"/>
      <c r="S121" s="61"/>
      <c r="T121" s="59"/>
      <c r="U121" s="59"/>
    </row>
    <row r="122" spans="1:21" s="2" customFormat="1" ht="17.25" customHeight="1" x14ac:dyDescent="0.45">
      <c r="A122" s="172" t="s">
        <v>37</v>
      </c>
      <c r="B122" s="173" t="s">
        <v>36</v>
      </c>
      <c r="C122" s="174"/>
      <c r="D122" s="173"/>
      <c r="E122" s="174"/>
      <c r="F122" s="174"/>
      <c r="G122" s="174"/>
      <c r="H122" s="176"/>
      <c r="I122" s="59"/>
      <c r="J122" s="59"/>
      <c r="K122" s="59"/>
      <c r="L122" s="59"/>
      <c r="M122" s="59"/>
      <c r="N122" s="59"/>
      <c r="O122" s="59"/>
      <c r="P122" s="59"/>
      <c r="Q122" s="59"/>
      <c r="R122" s="59"/>
      <c r="S122" s="59"/>
      <c r="T122" s="59"/>
      <c r="U122" s="59"/>
    </row>
    <row r="123" spans="1:21" s="2" customFormat="1" ht="17.25" customHeight="1" x14ac:dyDescent="0.45">
      <c r="A123" s="172"/>
      <c r="B123" s="173" t="s">
        <v>78</v>
      </c>
      <c r="C123" s="174"/>
      <c r="D123" s="173"/>
      <c r="E123" s="174"/>
      <c r="F123" s="174"/>
      <c r="G123" s="174"/>
      <c r="H123" s="176"/>
      <c r="I123" s="59"/>
      <c r="J123" s="59"/>
      <c r="K123" s="59"/>
      <c r="L123" s="59"/>
      <c r="M123" s="59"/>
      <c r="N123" s="59"/>
      <c r="O123" s="59"/>
      <c r="P123" s="59"/>
      <c r="Q123" s="59"/>
      <c r="R123" s="59"/>
      <c r="S123" s="59"/>
      <c r="T123" s="59"/>
      <c r="U123" s="59"/>
    </row>
    <row r="124" spans="1:21" ht="30.75" customHeight="1" thickBot="1" x14ac:dyDescent="0.55000000000000004">
      <c r="A124" s="446" t="s">
        <v>77</v>
      </c>
      <c r="B124" s="447"/>
      <c r="C124" s="447"/>
      <c r="D124" s="447"/>
      <c r="E124" s="447"/>
      <c r="F124" s="447"/>
      <c r="G124" s="447"/>
      <c r="H124" s="448"/>
      <c r="I124" s="84"/>
      <c r="J124" s="84"/>
      <c r="K124" s="84"/>
      <c r="L124" s="84"/>
      <c r="M124" s="84"/>
      <c r="N124" s="84"/>
      <c r="O124" s="84"/>
      <c r="P124" s="84"/>
      <c r="Q124" s="84"/>
      <c r="R124" s="84"/>
      <c r="S124" s="84"/>
      <c r="T124" s="78"/>
      <c r="U124" s="78"/>
    </row>
    <row r="125" spans="1:21" ht="6" customHeight="1" x14ac:dyDescent="0.35">
      <c r="P125" s="18"/>
    </row>
  </sheetData>
  <sheetProtection algorithmName="SHA-512" hashValue="a2qPq6q0a0dn2oxnCYCYUiL4T+PjV0HUjJPTJj4WcEaRDJ2BliMJca2dHwyUOU2u/0o9ajVtBd+/95j9TDXQHQ==" saltValue="BU1HVI7pIPoZYsyki5j+fQ==" spinCount="100000" sheet="1" formatColumns="0" formatRows="0" insertRows="0"/>
  <protectedRanges>
    <protectedRange sqref="A51:Y51" name="Range11"/>
    <protectedRange sqref="F51:G51 K51:L51" name="Range9"/>
    <protectedRange sqref="F33:F51" name="Range7"/>
    <protectedRange sqref="A82:F83" name="Range4"/>
    <protectedRange sqref="A51:G51 I51:Y51" name="Range2"/>
    <protectedRange sqref="I33:I51 K33:K51 Q33:R51 T33:T51 A33:D51 G33:G51" name="Range1"/>
    <protectedRange sqref="A66:D68" name="Range3"/>
    <protectedRange sqref="A61:C68" name="Range5"/>
    <protectedRange sqref="A78:C83 E78:E83" name="Range6"/>
    <protectedRange sqref="L33:L51" name="Range8"/>
    <protectedRange sqref="I51 K51:L51 F51:G51" name="Range10"/>
  </protectedRanges>
  <mergeCells count="31">
    <mergeCell ref="X30:Y30"/>
    <mergeCell ref="N59:O59"/>
    <mergeCell ref="A30:C30"/>
    <mergeCell ref="A10:H11"/>
    <mergeCell ref="N30:P30"/>
    <mergeCell ref="D29:P29"/>
    <mergeCell ref="Q30:W30"/>
    <mergeCell ref="I30:M30"/>
    <mergeCell ref="D30:H30"/>
    <mergeCell ref="C59:D59"/>
    <mergeCell ref="C58:E58"/>
    <mergeCell ref="A58:B58"/>
    <mergeCell ref="C23:G23"/>
    <mergeCell ref="X56:Y56"/>
    <mergeCell ref="A124:H124"/>
    <mergeCell ref="A99:H100"/>
    <mergeCell ref="A102:H103"/>
    <mergeCell ref="A105:H106"/>
    <mergeCell ref="A114:H115"/>
    <mergeCell ref="A119:H119"/>
    <mergeCell ref="A117:H117"/>
    <mergeCell ref="A112:H112"/>
    <mergeCell ref="C76:D76"/>
    <mergeCell ref="A89:H89"/>
    <mergeCell ref="A90:H90"/>
    <mergeCell ref="A121:G121"/>
    <mergeCell ref="A70:B71"/>
    <mergeCell ref="A85:B86"/>
    <mergeCell ref="A95:H95"/>
    <mergeCell ref="A108:H110"/>
    <mergeCell ref="E76:F76"/>
  </mergeCells>
  <dataValidations count="1">
    <dataValidation type="list" allowBlank="1" showInputMessage="1" showErrorMessage="1" sqref="C33:C51" xr:uid="{2CB4DBF1-037E-42F7-BC08-EB41BE22189A}">
      <formula1>"H, S, O"</formula1>
    </dataValidation>
  </dataValidations>
  <hyperlinks>
    <hyperlink ref="B122" r:id="rId1" display="at aicpa.org/sba." xr:uid="{65E2D415-1DDC-46EC-B004-818DE1AFAB3E}"/>
    <hyperlink ref="B123"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72"/>
  <sheetViews>
    <sheetView workbookViewId="0">
      <selection activeCell="N41" sqref="N41"/>
    </sheetView>
  </sheetViews>
  <sheetFormatPr defaultRowHeight="14.5" x14ac:dyDescent="0.35"/>
  <cols>
    <col min="11" max="11" width="9.08984375" customWidth="1"/>
    <col min="12" max="12" width="13.7265625" customWidth="1"/>
    <col min="13" max="13" width="11.6328125" customWidth="1"/>
    <col min="14" max="14" width="35.7265625" customWidth="1"/>
    <col min="15" max="15" width="4.7265625" customWidth="1"/>
    <col min="16" max="16" width="32.08984375" customWidth="1"/>
    <col min="17" max="17" width="4.26953125" customWidth="1"/>
    <col min="18" max="18" width="13.7265625" customWidth="1"/>
  </cols>
  <sheetData>
    <row r="1" spans="1:19" ht="21" x14ac:dyDescent="0.5">
      <c r="A1" s="19" t="s">
        <v>2</v>
      </c>
      <c r="B1" s="77"/>
      <c r="C1" s="77"/>
      <c r="D1" s="59"/>
    </row>
    <row r="2" spans="1:19" ht="21" x14ac:dyDescent="0.5">
      <c r="A2" s="19" t="s">
        <v>1</v>
      </c>
      <c r="B2" s="77"/>
      <c r="C2" s="77"/>
      <c r="D2" s="78"/>
    </row>
    <row r="3" spans="1:19" ht="21" x14ac:dyDescent="0.5">
      <c r="A3" s="5" t="s">
        <v>256</v>
      </c>
      <c r="B3" s="77"/>
      <c r="C3" s="78"/>
      <c r="D3" s="78"/>
      <c r="Q3" s="18"/>
    </row>
    <row r="4" spans="1:19" s="77" customFormat="1" x14ac:dyDescent="0.35">
      <c r="P4" s="78"/>
      <c r="Q4" s="78"/>
      <c r="R4" s="78"/>
      <c r="S4" s="78"/>
    </row>
    <row r="5" spans="1:19" s="77" customFormat="1" ht="18.5" x14ac:dyDescent="0.45">
      <c r="A5" s="58" t="s">
        <v>143</v>
      </c>
      <c r="B5" s="58"/>
      <c r="C5" s="199"/>
      <c r="D5" s="199"/>
      <c r="E5" s="199"/>
      <c r="F5" s="199"/>
      <c r="G5" s="199"/>
    </row>
    <row r="6" spans="1:19" s="77" customFormat="1" ht="18.5" x14ac:dyDescent="0.45">
      <c r="A6" s="178" t="s">
        <v>149</v>
      </c>
      <c r="B6" s="88"/>
      <c r="C6" s="179"/>
      <c r="D6" s="179"/>
      <c r="E6" s="179"/>
      <c r="F6" s="179"/>
      <c r="G6" s="179"/>
      <c r="I6" s="78"/>
      <c r="J6" s="78"/>
      <c r="K6" s="78"/>
      <c r="L6" s="78"/>
      <c r="M6" s="78"/>
      <c r="N6" s="78"/>
    </row>
    <row r="7" spans="1:19" s="77" customFormat="1" x14ac:dyDescent="0.35">
      <c r="I7" s="78"/>
      <c r="J7" s="78"/>
      <c r="K7" s="78"/>
      <c r="L7" s="78"/>
      <c r="M7" s="78"/>
      <c r="N7" s="78"/>
    </row>
    <row r="8" spans="1:19" s="77" customFormat="1" ht="18.5" x14ac:dyDescent="0.45">
      <c r="A8" s="20" t="s">
        <v>21</v>
      </c>
      <c r="I8" s="82"/>
      <c r="J8" s="78"/>
      <c r="K8" s="78"/>
      <c r="L8" s="78"/>
      <c r="M8" s="78"/>
      <c r="N8" s="341"/>
      <c r="O8" s="78"/>
      <c r="P8" s="78"/>
      <c r="Q8" s="78"/>
    </row>
    <row r="9" spans="1:19" x14ac:dyDescent="0.35">
      <c r="A9" s="6" t="s">
        <v>153</v>
      </c>
    </row>
    <row r="10" spans="1:19" s="77" customFormat="1" ht="28.5" customHeight="1" x14ac:dyDescent="0.35">
      <c r="A10" s="6"/>
      <c r="B10" s="553" t="s">
        <v>231</v>
      </c>
      <c r="C10" s="553"/>
      <c r="D10" s="553"/>
      <c r="E10" s="553"/>
      <c r="F10" s="553"/>
      <c r="G10" s="553"/>
      <c r="H10" s="553"/>
      <c r="I10" s="553"/>
      <c r="J10" s="553"/>
      <c r="K10" s="553"/>
      <c r="L10" s="553"/>
      <c r="M10" s="553"/>
      <c r="N10" s="553"/>
      <c r="O10" s="553"/>
      <c r="P10" s="553"/>
      <c r="Q10" s="553"/>
      <c r="R10" s="553"/>
    </row>
    <row r="11" spans="1:19" s="77" customFormat="1" x14ac:dyDescent="0.35">
      <c r="A11" s="6"/>
      <c r="B11" s="403"/>
      <c r="C11" s="403"/>
      <c r="D11" s="403"/>
      <c r="E11" s="403"/>
      <c r="F11" s="403"/>
      <c r="G11" s="403"/>
      <c r="H11" s="403"/>
      <c r="I11" s="403"/>
      <c r="J11" s="403"/>
      <c r="K11" s="403"/>
      <c r="L11" s="403"/>
      <c r="M11" s="403"/>
      <c r="N11" s="403"/>
      <c r="O11" s="403"/>
      <c r="P11" s="403"/>
      <c r="Q11" s="403"/>
      <c r="R11" s="403"/>
    </row>
    <row r="12" spans="1:19" s="77" customFormat="1" ht="18.5" x14ac:dyDescent="0.45">
      <c r="A12" s="20" t="s">
        <v>253</v>
      </c>
      <c r="B12" s="403"/>
      <c r="C12" s="403"/>
      <c r="D12" s="403"/>
      <c r="E12" s="403"/>
      <c r="F12" s="403"/>
      <c r="G12" s="403"/>
      <c r="H12" s="403"/>
      <c r="I12" s="403"/>
      <c r="J12" s="403"/>
      <c r="K12" s="403"/>
      <c r="L12" s="403"/>
      <c r="M12" s="403"/>
      <c r="N12" s="403"/>
      <c r="O12" s="403"/>
      <c r="P12" s="403"/>
      <c r="Q12" s="403"/>
      <c r="R12" s="403"/>
    </row>
    <row r="13" spans="1:19" s="77" customFormat="1" ht="24.4" customHeight="1" x14ac:dyDescent="0.35">
      <c r="A13" s="406" t="s">
        <v>242</v>
      </c>
      <c r="B13" s="407" t="s">
        <v>266</v>
      </c>
      <c r="C13" s="408"/>
      <c r="D13" s="408"/>
      <c r="E13" s="408"/>
      <c r="F13" s="408"/>
      <c r="G13" s="408"/>
      <c r="H13" s="408"/>
      <c r="I13" s="408"/>
      <c r="J13" s="408"/>
      <c r="K13" s="408"/>
      <c r="L13" s="408"/>
      <c r="M13" s="409"/>
      <c r="N13" s="409"/>
      <c r="O13" s="409"/>
      <c r="P13" s="409"/>
    </row>
    <row r="14" spans="1:19" s="77" customFormat="1" ht="15" thickBot="1" x14ac:dyDescent="0.4">
      <c r="A14" s="6"/>
    </row>
    <row r="15" spans="1:19" s="77" customFormat="1" ht="55" customHeight="1" x14ac:dyDescent="0.35">
      <c r="A15" s="562" t="s">
        <v>190</v>
      </c>
      <c r="B15" s="563"/>
      <c r="C15" s="563"/>
      <c r="D15" s="563"/>
      <c r="E15" s="563"/>
      <c r="F15" s="563"/>
      <c r="G15" s="563"/>
      <c r="H15" s="563"/>
      <c r="I15" s="563"/>
      <c r="J15" s="563"/>
      <c r="K15" s="563"/>
      <c r="L15" s="563"/>
      <c r="M15" s="563"/>
      <c r="N15" s="328" t="s">
        <v>191</v>
      </c>
      <c r="O15" s="329"/>
      <c r="P15" s="328" t="s">
        <v>192</v>
      </c>
      <c r="Q15" s="285"/>
      <c r="R15" s="285"/>
      <c r="S15" s="32"/>
    </row>
    <row r="16" spans="1:19" s="77" customFormat="1" ht="15" customHeight="1" x14ac:dyDescent="0.35">
      <c r="A16" s="33"/>
      <c r="B16" s="319" t="s">
        <v>193</v>
      </c>
      <c r="C16" s="345"/>
      <c r="D16" s="345"/>
      <c r="E16" s="345"/>
      <c r="F16" s="345"/>
      <c r="G16" s="345"/>
      <c r="H16" s="345"/>
      <c r="I16" s="345"/>
      <c r="J16" s="345"/>
      <c r="K16" s="345"/>
      <c r="L16" s="345"/>
      <c r="M16" s="345"/>
      <c r="N16" s="327"/>
      <c r="O16" s="330"/>
      <c r="P16" s="327"/>
      <c r="Q16" s="18"/>
      <c r="R16" s="18"/>
      <c r="S16" s="34"/>
    </row>
    <row r="17" spans="1:22" s="77" customFormat="1" ht="15" customHeight="1" x14ac:dyDescent="0.35">
      <c r="A17" s="33"/>
      <c r="B17" s="319"/>
      <c r="C17" s="350"/>
      <c r="D17" s="350"/>
      <c r="E17" s="350"/>
      <c r="F17" s="350"/>
      <c r="G17" s="350"/>
      <c r="H17" s="350"/>
      <c r="I17" s="350"/>
      <c r="J17" s="350"/>
      <c r="K17" s="350"/>
      <c r="L17" s="350"/>
      <c r="M17" s="350"/>
      <c r="N17" s="327"/>
      <c r="O17" s="330"/>
      <c r="P17" s="327"/>
      <c r="Q17" s="18"/>
      <c r="R17" s="18"/>
      <c r="S17" s="34"/>
    </row>
    <row r="18" spans="1:22" s="77" customFormat="1" x14ac:dyDescent="0.35">
      <c r="A18" s="324" t="s">
        <v>232</v>
      </c>
      <c r="B18" s="325"/>
      <c r="C18" s="325"/>
      <c r="D18" s="325"/>
      <c r="E18" s="325"/>
      <c r="F18" s="325"/>
      <c r="G18" s="325"/>
      <c r="H18" s="325"/>
      <c r="I18" s="325"/>
      <c r="J18" s="325"/>
      <c r="K18" s="325"/>
      <c r="L18" s="325"/>
      <c r="M18" s="332" t="s">
        <v>189</v>
      </c>
      <c r="N18" s="326"/>
      <c r="O18" s="345"/>
      <c r="P18" s="378"/>
      <c r="Q18" s="158"/>
      <c r="R18" s="158"/>
      <c r="S18" s="34"/>
    </row>
    <row r="19" spans="1:22" x14ac:dyDescent="0.35">
      <c r="A19" s="33"/>
      <c r="B19" s="18"/>
      <c r="C19" s="18"/>
      <c r="D19" s="18"/>
      <c r="E19" s="18"/>
      <c r="F19" s="18"/>
      <c r="G19" s="18"/>
      <c r="H19" s="18"/>
      <c r="I19" s="18"/>
      <c r="J19" s="18"/>
      <c r="K19" s="18"/>
      <c r="L19" s="18"/>
      <c r="M19" s="69"/>
      <c r="N19" s="312"/>
      <c r="O19" s="18"/>
      <c r="P19" s="158"/>
      <c r="Q19" s="158"/>
      <c r="R19" s="158"/>
      <c r="S19" s="34"/>
    </row>
    <row r="20" spans="1:22" s="77" customFormat="1" x14ac:dyDescent="0.35">
      <c r="A20" s="343" t="s">
        <v>203</v>
      </c>
      <c r="B20" s="18"/>
      <c r="C20" s="18"/>
      <c r="D20" s="18"/>
      <c r="E20" s="18"/>
      <c r="F20" s="18"/>
      <c r="G20" s="18"/>
      <c r="H20" s="18"/>
      <c r="I20" s="18"/>
      <c r="J20" s="18"/>
      <c r="K20" s="18"/>
      <c r="L20" s="18"/>
      <c r="M20" s="69"/>
      <c r="N20" s="312"/>
      <c r="O20" s="18"/>
      <c r="P20" s="158"/>
      <c r="Q20" s="158"/>
      <c r="R20" s="158"/>
      <c r="S20" s="34"/>
    </row>
    <row r="21" spans="1:22" x14ac:dyDescent="0.35">
      <c r="A21" s="33" t="s">
        <v>194</v>
      </c>
      <c r="B21" s="18"/>
      <c r="C21" s="18"/>
      <c r="D21" s="18"/>
      <c r="E21" s="18"/>
      <c r="F21" s="18"/>
      <c r="G21" s="18"/>
      <c r="H21" s="18"/>
      <c r="I21" s="18"/>
      <c r="J21" s="18"/>
      <c r="K21" s="18"/>
      <c r="L21" s="18"/>
      <c r="M21" s="332" t="s">
        <v>189</v>
      </c>
      <c r="N21" s="320"/>
      <c r="O21" s="82"/>
      <c r="P21" s="421"/>
      <c r="Q21" s="38"/>
      <c r="R21" s="423"/>
      <c r="S21" s="85"/>
      <c r="T21" s="78"/>
      <c r="U21" s="78"/>
      <c r="V21" s="78"/>
    </row>
    <row r="22" spans="1:22" x14ac:dyDescent="0.35">
      <c r="A22" s="33"/>
      <c r="B22" s="18"/>
      <c r="C22" s="18"/>
      <c r="D22" s="18"/>
      <c r="E22" s="18"/>
      <c r="F22" s="18"/>
      <c r="G22" s="18"/>
      <c r="H22" s="18"/>
      <c r="I22" s="18"/>
      <c r="J22" s="18"/>
      <c r="K22" s="18"/>
      <c r="L22" s="18"/>
      <c r="M22" s="69"/>
      <c r="N22" s="320"/>
      <c r="O22" s="82"/>
      <c r="P22" s="421"/>
      <c r="Q22" s="38"/>
      <c r="R22" s="422"/>
      <c r="S22" s="85"/>
      <c r="T22" s="78"/>
      <c r="U22" s="78"/>
      <c r="V22" s="78"/>
    </row>
    <row r="23" spans="1:22" s="77" customFormat="1" x14ac:dyDescent="0.35">
      <c r="A23" s="344" t="s">
        <v>208</v>
      </c>
      <c r="B23" s="18"/>
      <c r="C23" s="18"/>
      <c r="D23" s="18"/>
      <c r="E23" s="18"/>
      <c r="F23" s="18"/>
      <c r="G23" s="18"/>
      <c r="H23" s="18"/>
      <c r="I23" s="18"/>
      <c r="J23" s="18"/>
      <c r="K23" s="18"/>
      <c r="L23" s="18"/>
      <c r="M23" s="69"/>
      <c r="N23" s="320"/>
      <c r="O23" s="82"/>
      <c r="P23" s="421"/>
      <c r="Q23" s="38"/>
      <c r="R23" s="422"/>
      <c r="S23" s="85"/>
      <c r="T23" s="78"/>
      <c r="U23" s="78"/>
      <c r="V23" s="78"/>
    </row>
    <row r="24" spans="1:22" x14ac:dyDescent="0.35">
      <c r="A24" s="33" t="s">
        <v>207</v>
      </c>
      <c r="B24" s="18"/>
      <c r="C24" s="18"/>
      <c r="D24" s="18"/>
      <c r="E24" s="18"/>
      <c r="F24" s="18"/>
      <c r="G24" s="18"/>
      <c r="H24" s="18"/>
      <c r="I24" s="18"/>
      <c r="J24" s="18"/>
      <c r="K24" s="18"/>
      <c r="L24" s="18"/>
      <c r="M24" s="332" t="s">
        <v>189</v>
      </c>
      <c r="N24" s="320"/>
      <c r="O24" s="82"/>
      <c r="P24" s="421"/>
      <c r="Q24" s="38"/>
      <c r="R24" s="423"/>
      <c r="S24" s="85"/>
      <c r="T24" s="78"/>
      <c r="U24" s="78"/>
      <c r="V24" s="78"/>
    </row>
    <row r="25" spans="1:22" s="77" customFormat="1" ht="15" thickBot="1" x14ac:dyDescent="0.4">
      <c r="A25" s="33"/>
      <c r="B25" s="18"/>
      <c r="C25" s="18"/>
      <c r="D25" s="18"/>
      <c r="E25" s="18"/>
      <c r="F25" s="18"/>
      <c r="G25" s="18"/>
      <c r="H25" s="18"/>
      <c r="I25" s="18"/>
      <c r="J25" s="18"/>
      <c r="K25" s="18"/>
      <c r="L25" s="18"/>
      <c r="M25" s="69"/>
      <c r="N25" s="320"/>
      <c r="O25" s="82"/>
      <c r="P25" s="320"/>
      <c r="Q25" s="82"/>
      <c r="R25" s="313"/>
      <c r="S25" s="85"/>
      <c r="T25" s="78"/>
      <c r="U25" s="78"/>
      <c r="V25" s="78"/>
    </row>
    <row r="26" spans="1:22" s="77" customFormat="1" ht="15" thickBot="1" x14ac:dyDescent="0.4">
      <c r="A26" s="565" t="s">
        <v>238</v>
      </c>
      <c r="B26" s="566"/>
      <c r="C26" s="566"/>
      <c r="D26" s="566"/>
      <c r="E26" s="566"/>
      <c r="F26" s="566"/>
      <c r="G26" s="566"/>
      <c r="H26" s="566"/>
      <c r="I26" s="566"/>
      <c r="J26" s="566"/>
      <c r="K26" s="566"/>
      <c r="L26" s="566"/>
      <c r="M26" s="566"/>
      <c r="N26" s="566"/>
      <c r="O26" s="566"/>
      <c r="P26" s="567"/>
      <c r="Q26" s="377"/>
      <c r="R26" s="379"/>
      <c r="S26" s="85"/>
      <c r="T26" s="78"/>
      <c r="U26" s="78"/>
      <c r="V26" s="78"/>
    </row>
    <row r="27" spans="1:22" x14ac:dyDescent="0.35">
      <c r="A27" s="279" t="s">
        <v>195</v>
      </c>
      <c r="B27" s="18"/>
      <c r="C27" s="18"/>
      <c r="D27" s="18"/>
      <c r="E27" s="18"/>
      <c r="F27" s="18"/>
      <c r="G27" s="18"/>
      <c r="H27" s="18"/>
      <c r="I27" s="18"/>
      <c r="J27" s="18"/>
      <c r="K27" s="18"/>
      <c r="L27" s="18"/>
      <c r="M27" s="18"/>
      <c r="N27" s="320"/>
      <c r="O27" s="82"/>
      <c r="P27" s="320"/>
      <c r="Q27" s="18"/>
      <c r="R27" s="18"/>
      <c r="S27" s="34"/>
    </row>
    <row r="28" spans="1:22" x14ac:dyDescent="0.35">
      <c r="A28" s="279" t="s">
        <v>210</v>
      </c>
      <c r="B28" s="18"/>
      <c r="C28" s="18"/>
      <c r="D28" s="18"/>
      <c r="E28" s="18"/>
      <c r="F28" s="18"/>
      <c r="G28" s="18"/>
      <c r="H28" s="18"/>
      <c r="I28" s="18"/>
      <c r="J28" s="18"/>
      <c r="K28" s="18"/>
      <c r="L28" s="18"/>
      <c r="M28" s="18"/>
      <c r="N28" s="320"/>
      <c r="O28" s="82"/>
      <c r="P28" s="320"/>
      <c r="Q28" s="18"/>
      <c r="R28" s="423"/>
      <c r="S28" s="34"/>
    </row>
    <row r="29" spans="1:22" s="77" customFormat="1" x14ac:dyDescent="0.35">
      <c r="A29" s="279"/>
      <c r="B29" s="18"/>
      <c r="C29" s="18"/>
      <c r="D29" s="18"/>
      <c r="E29" s="18"/>
      <c r="F29" s="18"/>
      <c r="G29" s="18"/>
      <c r="H29" s="18"/>
      <c r="I29" s="18"/>
      <c r="J29" s="18"/>
      <c r="K29" s="18"/>
      <c r="L29" s="18"/>
      <c r="M29" s="18"/>
      <c r="N29" s="320"/>
      <c r="O29" s="82"/>
      <c r="P29" s="320"/>
      <c r="Q29" s="18"/>
      <c r="R29" s="320"/>
      <c r="S29" s="321"/>
    </row>
    <row r="30" spans="1:22" s="77" customFormat="1" x14ac:dyDescent="0.35">
      <c r="A30" s="331" t="s">
        <v>196</v>
      </c>
      <c r="B30" s="18"/>
      <c r="C30" s="18"/>
      <c r="D30" s="18"/>
      <c r="E30" s="18"/>
      <c r="F30" s="18"/>
      <c r="G30" s="18"/>
      <c r="H30" s="18"/>
      <c r="I30" s="18"/>
      <c r="J30" s="18"/>
      <c r="K30" s="18"/>
      <c r="L30" s="18"/>
      <c r="M30" s="18"/>
      <c r="N30" s="320"/>
      <c r="O30" s="82"/>
      <c r="P30" s="320"/>
      <c r="Q30" s="18"/>
      <c r="R30" s="320"/>
      <c r="S30" s="321"/>
    </row>
    <row r="31" spans="1:22" s="77" customFormat="1" x14ac:dyDescent="0.35">
      <c r="A31" s="347" t="s">
        <v>189</v>
      </c>
      <c r="B31" s="564" t="s">
        <v>197</v>
      </c>
      <c r="C31" s="564"/>
      <c r="D31" s="564"/>
      <c r="E31" s="564"/>
      <c r="F31" s="564"/>
      <c r="G31" s="564"/>
      <c r="H31" s="564"/>
      <c r="I31" s="564"/>
      <c r="J31" s="564"/>
      <c r="K31" s="564"/>
      <c r="L31" s="564"/>
      <c r="M31" s="564"/>
      <c r="N31" s="320"/>
      <c r="O31" s="82"/>
      <c r="P31" s="320"/>
      <c r="Q31" s="18"/>
      <c r="R31" s="320"/>
      <c r="S31" s="321"/>
    </row>
    <row r="32" spans="1:22" s="77" customFormat="1" ht="27" customHeight="1" x14ac:dyDescent="0.35">
      <c r="A32" s="347"/>
      <c r="B32" s="564"/>
      <c r="C32" s="564"/>
      <c r="D32" s="564"/>
      <c r="E32" s="564"/>
      <c r="F32" s="564"/>
      <c r="G32" s="564"/>
      <c r="H32" s="564"/>
      <c r="I32" s="564"/>
      <c r="J32" s="564"/>
      <c r="K32" s="564"/>
      <c r="L32" s="564"/>
      <c r="M32" s="564"/>
      <c r="N32" s="320"/>
      <c r="O32" s="82"/>
      <c r="P32" s="320"/>
      <c r="Q32" s="18"/>
      <c r="R32" s="320"/>
      <c r="S32" s="321"/>
    </row>
    <row r="33" spans="1:23" s="77" customFormat="1" ht="15" thickBot="1" x14ac:dyDescent="0.4">
      <c r="A33" s="36"/>
      <c r="B33" s="79"/>
      <c r="C33" s="79"/>
      <c r="D33" s="79"/>
      <c r="E33" s="79"/>
      <c r="F33" s="79"/>
      <c r="G33" s="79"/>
      <c r="H33" s="79"/>
      <c r="I33" s="79"/>
      <c r="J33" s="79"/>
      <c r="K33" s="79"/>
      <c r="L33" s="79"/>
      <c r="M33" s="79"/>
      <c r="N33" s="79"/>
      <c r="O33" s="79"/>
      <c r="P33" s="79"/>
      <c r="Q33" s="79"/>
      <c r="R33" s="79"/>
      <c r="S33" s="80"/>
    </row>
    <row r="34" spans="1:23" s="77" customFormat="1" ht="15" thickBot="1" x14ac:dyDescent="0.4">
      <c r="A34" s="280"/>
      <c r="B34" s="18"/>
      <c r="C34" s="18"/>
      <c r="D34" s="18"/>
      <c r="E34" s="18"/>
      <c r="F34" s="18"/>
      <c r="G34" s="18"/>
      <c r="H34" s="18"/>
      <c r="I34" s="18"/>
      <c r="J34" s="18"/>
      <c r="K34" s="18"/>
      <c r="L34" s="18"/>
      <c r="M34" s="18"/>
      <c r="N34" s="18"/>
      <c r="O34" s="18"/>
      <c r="P34" s="18"/>
      <c r="Q34" s="18"/>
      <c r="R34" s="18"/>
      <c r="S34" s="18"/>
    </row>
    <row r="35" spans="1:23" s="77" customFormat="1" ht="15.5" x14ac:dyDescent="0.35">
      <c r="A35" s="283" t="s">
        <v>157</v>
      </c>
      <c r="B35" s="284"/>
      <c r="C35" s="285"/>
      <c r="D35" s="285"/>
      <c r="E35" s="285"/>
      <c r="F35" s="285"/>
      <c r="G35" s="285"/>
      <c r="H35" s="285"/>
      <c r="I35" s="285"/>
      <c r="J35" s="285"/>
      <c r="K35" s="285"/>
      <c r="L35" s="285"/>
      <c r="M35" s="285"/>
      <c r="N35" s="285"/>
      <c r="O35" s="32"/>
    </row>
    <row r="36" spans="1:23" s="77" customFormat="1" x14ac:dyDescent="0.35">
      <c r="A36" s="33"/>
      <c r="B36" s="18"/>
      <c r="C36" s="18"/>
      <c r="D36" s="18"/>
      <c r="E36" s="18"/>
      <c r="F36" s="18"/>
      <c r="G36" s="18"/>
      <c r="H36" s="18"/>
      <c r="I36" s="18"/>
      <c r="J36" s="18"/>
      <c r="K36" s="18"/>
      <c r="L36" s="82"/>
      <c r="M36" s="82"/>
      <c r="N36" s="69"/>
      <c r="O36" s="34"/>
    </row>
    <row r="37" spans="1:23" s="77" customFormat="1" ht="31.5" customHeight="1" x14ac:dyDescent="0.35">
      <c r="A37" s="483" t="s">
        <v>155</v>
      </c>
      <c r="B37" s="484"/>
      <c r="C37" s="484"/>
      <c r="D37" s="484"/>
      <c r="E37" s="484"/>
      <c r="F37" s="484"/>
      <c r="G37" s="484"/>
      <c r="H37" s="484"/>
      <c r="I37" s="484"/>
      <c r="J37" s="484"/>
      <c r="K37" s="484"/>
      <c r="L37" s="484"/>
      <c r="M37" s="82"/>
      <c r="N37" s="424"/>
      <c r="O37" s="286"/>
      <c r="P37" s="342"/>
      <c r="Q37" s="342"/>
      <c r="R37" s="342"/>
      <c r="S37" s="342"/>
    </row>
    <row r="38" spans="1:23" s="78" customFormat="1" x14ac:dyDescent="0.35">
      <c r="A38" s="287"/>
      <c r="B38" s="95"/>
      <c r="C38" s="95"/>
      <c r="D38" s="95"/>
      <c r="E38" s="95"/>
      <c r="F38" s="95"/>
      <c r="G38" s="95"/>
      <c r="H38" s="95"/>
      <c r="I38" s="95"/>
      <c r="J38" s="95"/>
      <c r="K38" s="82"/>
      <c r="L38" s="82"/>
      <c r="M38" s="82"/>
      <c r="N38" s="425"/>
      <c r="O38" s="289"/>
    </row>
    <row r="39" spans="1:23" s="77" customFormat="1" ht="34.5" customHeight="1" x14ac:dyDescent="0.35">
      <c r="A39" s="483" t="s">
        <v>159</v>
      </c>
      <c r="B39" s="484"/>
      <c r="C39" s="484"/>
      <c r="D39" s="484"/>
      <c r="E39" s="484"/>
      <c r="F39" s="484"/>
      <c r="G39" s="484"/>
      <c r="H39" s="484"/>
      <c r="I39" s="484"/>
      <c r="J39" s="484"/>
      <c r="K39" s="484"/>
      <c r="L39" s="484"/>
      <c r="M39" s="82"/>
      <c r="N39" s="424"/>
      <c r="O39" s="286"/>
      <c r="P39" s="342"/>
      <c r="Q39" s="342"/>
      <c r="R39" s="342"/>
      <c r="S39" s="342"/>
    </row>
    <row r="40" spans="1:23" s="77" customFormat="1" x14ac:dyDescent="0.35">
      <c r="A40" s="182"/>
      <c r="B40" s="183"/>
      <c r="C40" s="183"/>
      <c r="D40" s="183"/>
      <c r="E40" s="183"/>
      <c r="F40" s="183"/>
      <c r="G40" s="183"/>
      <c r="H40" s="183"/>
      <c r="I40" s="183"/>
      <c r="J40" s="183"/>
      <c r="K40" s="18"/>
      <c r="L40" s="82"/>
      <c r="M40" s="82"/>
      <c r="N40" s="426"/>
      <c r="O40" s="286"/>
    </row>
    <row r="41" spans="1:23" s="77" customFormat="1" ht="58.5" customHeight="1" x14ac:dyDescent="0.35">
      <c r="A41" s="483" t="s">
        <v>212</v>
      </c>
      <c r="B41" s="484"/>
      <c r="C41" s="484"/>
      <c r="D41" s="484"/>
      <c r="E41" s="484"/>
      <c r="F41" s="484"/>
      <c r="G41" s="484"/>
      <c r="H41" s="484"/>
      <c r="I41" s="484"/>
      <c r="J41" s="484"/>
      <c r="K41" s="484"/>
      <c r="L41" s="484"/>
      <c r="M41" s="82"/>
      <c r="N41" s="314" t="str">
        <f>IF(N37=N39,"",(IF(N39&gt;N37,"Proceed to step 4", "Complete line 13 of PPP Schedule A by dividing line 12 by line 11 of that schedule")))</f>
        <v/>
      </c>
      <c r="O41" s="34"/>
      <c r="P41" s="78"/>
      <c r="Q41" s="78"/>
      <c r="R41" s="78"/>
      <c r="S41" s="78"/>
      <c r="T41" s="78"/>
      <c r="U41" s="78"/>
      <c r="V41" s="78"/>
      <c r="W41" s="78"/>
    </row>
    <row r="42" spans="1:23" s="77" customFormat="1" x14ac:dyDescent="0.35">
      <c r="A42" s="182"/>
      <c r="B42" s="183"/>
      <c r="C42" s="183"/>
      <c r="D42" s="183"/>
      <c r="E42" s="183"/>
      <c r="F42" s="183"/>
      <c r="G42" s="183"/>
      <c r="H42" s="183"/>
      <c r="I42" s="183"/>
      <c r="J42" s="183"/>
      <c r="K42" s="18"/>
      <c r="L42" s="82"/>
      <c r="M42" s="82"/>
      <c r="N42" s="427"/>
      <c r="O42" s="34"/>
    </row>
    <row r="43" spans="1:23" s="77" customFormat="1" ht="14.25" customHeight="1" x14ac:dyDescent="0.35">
      <c r="A43" s="560" t="s">
        <v>160</v>
      </c>
      <c r="B43" s="561"/>
      <c r="C43" s="561"/>
      <c r="D43" s="561"/>
      <c r="E43" s="561"/>
      <c r="F43" s="561"/>
      <c r="G43" s="561"/>
      <c r="H43" s="561"/>
      <c r="I43" s="561"/>
      <c r="J43" s="561"/>
      <c r="K43" s="561"/>
      <c r="L43" s="561"/>
      <c r="M43" s="82"/>
      <c r="N43" s="424"/>
      <c r="O43" s="286"/>
      <c r="P43" s="300"/>
      <c r="Q43" s="301"/>
      <c r="R43" s="301"/>
      <c r="S43" s="301"/>
    </row>
    <row r="44" spans="1:23" s="77" customFormat="1" x14ac:dyDescent="0.35">
      <c r="A44" s="33"/>
      <c r="B44" s="18"/>
      <c r="C44" s="18"/>
      <c r="D44" s="18"/>
      <c r="E44" s="18"/>
      <c r="F44" s="18"/>
      <c r="G44" s="18"/>
      <c r="H44" s="18"/>
      <c r="I44" s="18"/>
      <c r="J44" s="18"/>
      <c r="K44" s="18"/>
      <c r="L44" s="82"/>
      <c r="M44" s="82"/>
      <c r="N44" s="428"/>
      <c r="O44" s="286"/>
    </row>
    <row r="45" spans="1:23" s="77" customFormat="1" ht="57.75" customHeight="1" x14ac:dyDescent="0.35">
      <c r="A45" s="483" t="s">
        <v>213</v>
      </c>
      <c r="B45" s="484"/>
      <c r="C45" s="484"/>
      <c r="D45" s="484"/>
      <c r="E45" s="484"/>
      <c r="F45" s="484"/>
      <c r="G45" s="484"/>
      <c r="H45" s="484"/>
      <c r="I45" s="484"/>
      <c r="J45" s="484"/>
      <c r="K45" s="484"/>
      <c r="L45" s="484"/>
      <c r="M45" s="82"/>
      <c r="N45" s="291" t="str">
        <f>IF((AND(N43&gt;=N39,N43&gt;0,N39&gt;0)),"Enter 1.0 on line 13 of PPP Schedule A",(IF(AND(N43&lt;N39,N43&gt;0,N39&gt;0),"Complete line 13 of PPP Schedule A by dividing link 12 by line 11 of that schedule","")))</f>
        <v/>
      </c>
      <c r="O45" s="34"/>
      <c r="P45" s="78"/>
      <c r="Q45" s="78"/>
      <c r="R45" s="78"/>
      <c r="S45" s="78"/>
      <c r="T45" s="78"/>
      <c r="U45" s="78"/>
      <c r="V45" s="78"/>
      <c r="W45" s="78"/>
    </row>
    <row r="46" spans="1:23" ht="15" thickBot="1" x14ac:dyDescent="0.4">
      <c r="A46" s="36"/>
      <c r="B46" s="79"/>
      <c r="C46" s="79"/>
      <c r="D46" s="79"/>
      <c r="E46" s="79"/>
      <c r="F46" s="79"/>
      <c r="G46" s="79"/>
      <c r="H46" s="79"/>
      <c r="I46" s="79"/>
      <c r="J46" s="79"/>
      <c r="K46" s="79"/>
      <c r="L46" s="247"/>
      <c r="M46" s="247"/>
      <c r="N46" s="282"/>
      <c r="O46" s="80"/>
    </row>
    <row r="47" spans="1:23" ht="15" thickBot="1" x14ac:dyDescent="0.4">
      <c r="L47" s="78"/>
      <c r="M47" s="78"/>
    </row>
    <row r="48" spans="1:23" ht="14.25" customHeight="1" x14ac:dyDescent="0.35">
      <c r="A48" s="479" t="s">
        <v>134</v>
      </c>
      <c r="B48" s="480"/>
      <c r="C48" s="480"/>
      <c r="D48" s="480"/>
      <c r="E48" s="480"/>
      <c r="F48" s="480"/>
      <c r="G48" s="480"/>
      <c r="H48" s="480"/>
      <c r="I48" s="480"/>
      <c r="J48" s="480"/>
      <c r="K48" s="480"/>
      <c r="L48" s="480"/>
      <c r="M48" s="480"/>
      <c r="N48" s="480"/>
      <c r="O48" s="481"/>
    </row>
    <row r="49" spans="1:19" s="77" customFormat="1" x14ac:dyDescent="0.35">
      <c r="A49" s="483"/>
      <c r="B49" s="484"/>
      <c r="C49" s="484"/>
      <c r="D49" s="484"/>
      <c r="E49" s="484"/>
      <c r="F49" s="484"/>
      <c r="G49" s="484"/>
      <c r="H49" s="484"/>
      <c r="I49" s="484"/>
      <c r="J49" s="484"/>
      <c r="K49" s="484"/>
      <c r="L49" s="484"/>
      <c r="M49" s="484"/>
      <c r="N49" s="484"/>
      <c r="O49" s="507"/>
    </row>
    <row r="50" spans="1:19" s="77" customFormat="1" x14ac:dyDescent="0.35">
      <c r="A50" s="483"/>
      <c r="B50" s="484"/>
      <c r="C50" s="484"/>
      <c r="D50" s="484"/>
      <c r="E50" s="484"/>
      <c r="F50" s="484"/>
      <c r="G50" s="484"/>
      <c r="H50" s="484"/>
      <c r="I50" s="484"/>
      <c r="J50" s="484"/>
      <c r="K50" s="484"/>
      <c r="L50" s="484"/>
      <c r="M50" s="484"/>
      <c r="N50" s="484"/>
      <c r="O50" s="507"/>
    </row>
    <row r="51" spans="1:19" s="77" customFormat="1" x14ac:dyDescent="0.35">
      <c r="A51" s="483"/>
      <c r="B51" s="484"/>
      <c r="C51" s="484"/>
      <c r="D51" s="484"/>
      <c r="E51" s="484"/>
      <c r="F51" s="484"/>
      <c r="G51" s="484"/>
      <c r="H51" s="484"/>
      <c r="I51" s="484"/>
      <c r="J51" s="484"/>
      <c r="K51" s="484"/>
      <c r="L51" s="484"/>
      <c r="M51" s="484"/>
      <c r="N51" s="484"/>
      <c r="O51" s="507"/>
    </row>
    <row r="52" spans="1:19" s="77" customFormat="1" ht="7.4" customHeight="1" thickBot="1" x14ac:dyDescent="0.4">
      <c r="A52" s="468"/>
      <c r="B52" s="469"/>
      <c r="C52" s="469"/>
      <c r="D52" s="469"/>
      <c r="E52" s="469"/>
      <c r="F52" s="469"/>
      <c r="G52" s="469"/>
      <c r="H52" s="469"/>
      <c r="I52" s="469"/>
      <c r="J52" s="469"/>
      <c r="K52" s="469"/>
      <c r="L52" s="469"/>
      <c r="M52" s="469"/>
      <c r="N52" s="469"/>
      <c r="O52" s="482"/>
    </row>
    <row r="53" spans="1:19" s="77" customFormat="1" ht="7.4" customHeight="1" thickBot="1" x14ac:dyDescent="0.4">
      <c r="A53" s="318"/>
      <c r="B53" s="318"/>
      <c r="C53" s="318"/>
      <c r="D53" s="318"/>
      <c r="E53" s="318"/>
      <c r="F53" s="318"/>
      <c r="G53" s="318"/>
      <c r="H53" s="318"/>
      <c r="I53" s="318"/>
      <c r="J53" s="318"/>
      <c r="K53" s="318"/>
      <c r="L53" s="318"/>
      <c r="M53" s="318"/>
      <c r="N53" s="318"/>
      <c r="O53" s="318"/>
    </row>
    <row r="54" spans="1:19" s="77" customFormat="1" ht="7.15" customHeight="1" x14ac:dyDescent="0.35">
      <c r="A54" s="479" t="s">
        <v>200</v>
      </c>
      <c r="B54" s="480"/>
      <c r="C54" s="480"/>
      <c r="D54" s="480"/>
      <c r="E54" s="480"/>
      <c r="F54" s="480"/>
      <c r="G54" s="480"/>
      <c r="H54" s="480"/>
      <c r="I54" s="480"/>
      <c r="J54" s="480"/>
      <c r="K54" s="480"/>
      <c r="L54" s="480"/>
      <c r="M54" s="480"/>
      <c r="N54" s="480"/>
      <c r="O54" s="481"/>
    </row>
    <row r="55" spans="1:19" s="77" customFormat="1" x14ac:dyDescent="0.35">
      <c r="A55" s="483"/>
      <c r="B55" s="484"/>
      <c r="C55" s="484"/>
      <c r="D55" s="484"/>
      <c r="E55" s="484"/>
      <c r="F55" s="484"/>
      <c r="G55" s="484"/>
      <c r="H55" s="484"/>
      <c r="I55" s="484"/>
      <c r="J55" s="484"/>
      <c r="K55" s="484"/>
      <c r="L55" s="484"/>
      <c r="M55" s="484"/>
      <c r="N55" s="484"/>
      <c r="O55" s="507"/>
    </row>
    <row r="56" spans="1:19" s="77" customFormat="1" x14ac:dyDescent="0.35">
      <c r="A56" s="483"/>
      <c r="B56" s="484"/>
      <c r="C56" s="484"/>
      <c r="D56" s="484"/>
      <c r="E56" s="484"/>
      <c r="F56" s="484"/>
      <c r="G56" s="484"/>
      <c r="H56" s="484"/>
      <c r="I56" s="484"/>
      <c r="J56" s="484"/>
      <c r="K56" s="484"/>
      <c r="L56" s="484"/>
      <c r="M56" s="484"/>
      <c r="N56" s="484"/>
      <c r="O56" s="507"/>
    </row>
    <row r="57" spans="1:19" s="77" customFormat="1" ht="9.75" customHeight="1" thickBot="1" x14ac:dyDescent="0.4">
      <c r="A57" s="468"/>
      <c r="B57" s="469"/>
      <c r="C57" s="469"/>
      <c r="D57" s="469"/>
      <c r="E57" s="469"/>
      <c r="F57" s="469"/>
      <c r="G57" s="469"/>
      <c r="H57" s="469"/>
      <c r="I57" s="469"/>
      <c r="J57" s="469"/>
      <c r="K57" s="469"/>
      <c r="L57" s="469"/>
      <c r="M57" s="469"/>
      <c r="N57" s="469"/>
      <c r="O57" s="482"/>
    </row>
    <row r="58" spans="1:19" s="77" customFormat="1" ht="15" thickBot="1" x14ac:dyDescent="0.4">
      <c r="L58" s="78"/>
      <c r="M58" s="78"/>
    </row>
    <row r="59" spans="1:19" s="2" customFormat="1" ht="18.75" customHeight="1" x14ac:dyDescent="0.5">
      <c r="A59" s="554" t="s">
        <v>162</v>
      </c>
      <c r="B59" s="555"/>
      <c r="C59" s="555"/>
      <c r="D59" s="555"/>
      <c r="E59" s="555"/>
      <c r="F59" s="555"/>
      <c r="G59" s="555"/>
      <c r="H59" s="555"/>
      <c r="I59" s="555"/>
      <c r="J59" s="555"/>
      <c r="K59" s="555"/>
      <c r="L59" s="555"/>
      <c r="M59" s="555"/>
      <c r="N59" s="555"/>
      <c r="O59" s="556"/>
      <c r="P59" s="61"/>
      <c r="Q59" s="61"/>
      <c r="R59" s="61"/>
      <c r="S59" s="59"/>
    </row>
    <row r="60" spans="1:19" s="2" customFormat="1" ht="17.25" customHeight="1" x14ac:dyDescent="0.5">
      <c r="A60" s="295"/>
      <c r="B60" s="296" t="s">
        <v>36</v>
      </c>
      <c r="C60" s="297"/>
      <c r="D60" s="297"/>
      <c r="E60" s="297"/>
      <c r="F60" s="297"/>
      <c r="G60" s="297"/>
      <c r="H60" s="297"/>
      <c r="I60" s="297"/>
      <c r="J60" s="297"/>
      <c r="K60" s="297"/>
      <c r="L60" s="297"/>
      <c r="M60" s="297"/>
      <c r="N60" s="297"/>
      <c r="O60" s="298"/>
      <c r="P60" s="59"/>
      <c r="Q60" s="59"/>
      <c r="R60" s="59"/>
      <c r="S60" s="59"/>
    </row>
    <row r="61" spans="1:19" s="2" customFormat="1" ht="17.25" customHeight="1" x14ac:dyDescent="0.5">
      <c r="A61" s="299"/>
      <c r="B61" s="296" t="s">
        <v>78</v>
      </c>
      <c r="C61" s="297"/>
      <c r="D61" s="296"/>
      <c r="E61" s="297"/>
      <c r="F61" s="297"/>
      <c r="G61" s="297"/>
      <c r="H61" s="297"/>
      <c r="I61" s="297"/>
      <c r="J61" s="297"/>
      <c r="K61" s="297"/>
      <c r="L61" s="297"/>
      <c r="M61" s="297"/>
      <c r="N61" s="297"/>
      <c r="O61" s="298"/>
      <c r="P61" s="59"/>
      <c r="Q61" s="59"/>
      <c r="R61" s="59"/>
      <c r="S61" s="59"/>
    </row>
    <row r="62" spans="1:19" s="77" customFormat="1" ht="43.4" customHeight="1" thickBot="1" x14ac:dyDescent="0.55000000000000004">
      <c r="A62" s="557" t="s">
        <v>163</v>
      </c>
      <c r="B62" s="558"/>
      <c r="C62" s="558"/>
      <c r="D62" s="558"/>
      <c r="E62" s="558"/>
      <c r="F62" s="558"/>
      <c r="G62" s="558"/>
      <c r="H62" s="558"/>
      <c r="I62" s="558"/>
      <c r="J62" s="558"/>
      <c r="K62" s="558"/>
      <c r="L62" s="558"/>
      <c r="M62" s="558"/>
      <c r="N62" s="558"/>
      <c r="O62" s="559"/>
      <c r="P62" s="84"/>
      <c r="Q62" s="84"/>
      <c r="R62" s="84"/>
      <c r="S62" s="78"/>
    </row>
    <row r="63" spans="1:19" x14ac:dyDescent="0.35">
      <c r="L63" s="78"/>
      <c r="M63" s="78"/>
    </row>
    <row r="64" spans="1:19" x14ac:dyDescent="0.35">
      <c r="L64" s="78"/>
      <c r="M64" s="78"/>
    </row>
    <row r="65" spans="12:13" x14ac:dyDescent="0.35">
      <c r="L65" s="78"/>
      <c r="M65" s="78"/>
    </row>
    <row r="66" spans="12:13" x14ac:dyDescent="0.35">
      <c r="M66" s="78"/>
    </row>
    <row r="67" spans="12:13" x14ac:dyDescent="0.35">
      <c r="M67" s="78"/>
    </row>
    <row r="68" spans="12:13" x14ac:dyDescent="0.35">
      <c r="L68" s="78"/>
      <c r="M68" s="78"/>
    </row>
    <row r="69" spans="12:13" x14ac:dyDescent="0.35">
      <c r="L69" s="78"/>
      <c r="M69" s="78"/>
    </row>
    <row r="70" spans="12:13" x14ac:dyDescent="0.35">
      <c r="L70" s="78"/>
      <c r="M70" s="78"/>
    </row>
    <row r="71" spans="12:13" x14ac:dyDescent="0.35">
      <c r="L71" s="78"/>
      <c r="M71" s="78"/>
    </row>
    <row r="72" spans="12:13" x14ac:dyDescent="0.35">
      <c r="L72" s="78"/>
      <c r="M72" s="78"/>
    </row>
  </sheetData>
  <sheetProtection algorithmName="SHA-512" hashValue="aEv/RyiiBVh6ORBbUabMcPOqMUDp0tVyv5pE1uU9sH/OwuB98gSz43ryQEA4efzaf+tp8qUSVrQnJbBbSgqC3g==" saltValue="3FDbO6lzGxDsT6apKLSrqA==" spinCount="100000" sheet="1" objects="1" scenarios="1" formatColumns="0" formatRows="0"/>
  <protectedRanges>
    <protectedRange sqref="N18 P18 R21 R24 R26 R28 N37 N39 N43" name="Range1"/>
  </protectedRanges>
  <mergeCells count="13">
    <mergeCell ref="B10:R10"/>
    <mergeCell ref="A54:O57"/>
    <mergeCell ref="A59:O59"/>
    <mergeCell ref="A62:O62"/>
    <mergeCell ref="A48:O52"/>
    <mergeCell ref="A43:L43"/>
    <mergeCell ref="A45:L45"/>
    <mergeCell ref="A41:L41"/>
    <mergeCell ref="A37:L37"/>
    <mergeCell ref="A39:L39"/>
    <mergeCell ref="A15:M15"/>
    <mergeCell ref="B31:M32"/>
    <mergeCell ref="A26:P26"/>
  </mergeCells>
  <dataValidations count="1">
    <dataValidation type="list" allowBlank="1" showInputMessage="1" showErrorMessage="1" sqref="R26" xr:uid="{9F3289C5-89A5-459A-8540-DEAD3084227F}">
      <formula1>"YES"</formula1>
    </dataValidation>
  </dataValidations>
  <hyperlinks>
    <hyperlink ref="B60" r:id="rId1" display="at aicpa.org/sba." xr:uid="{CE6FFABC-3B8D-4E87-B056-F16D0FE82EA3}"/>
    <hyperlink ref="B61"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22CCD-24C6-4571-A803-D0D02003160A}">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abc1e682-ecc1-4484-afa3-8feafaf84b88"/>
    <ds:schemaRef ds:uri="http://purl.org/dc/elements/1.1/"/>
    <ds:schemaRef ds:uri="7f2a72bd-270b-4cfd-860f-82ff9179b96b"/>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Tyler Green</cp:lastModifiedBy>
  <cp:lastPrinted>2020-05-18T18:33:44Z</cp:lastPrinted>
  <dcterms:created xsi:type="dcterms:W3CDTF">2020-03-30T14:20:13Z</dcterms:created>
  <dcterms:modified xsi:type="dcterms:W3CDTF">2020-05-27T17:02:32Z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